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(2)'!$A$1:$L$310</definedName>
    <definedName name="_xlnm.Print_Titles" localSheetId="0">'_рік_ (2)'!$3:$4</definedName>
    <definedName name="_xlnm.Print_Area" localSheetId="0">'_рік_ (2)'!$B$1:$O$309</definedName>
  </definedNames>
  <calcPr calcId="152511"/>
</workbook>
</file>

<file path=xl/calcChain.xml><?xml version="1.0" encoding="utf-8"?>
<calcChain xmlns="http://schemas.openxmlformats.org/spreadsheetml/2006/main">
  <c r="N63" i="3" l="1"/>
  <c r="O63" i="3"/>
  <c r="N127" i="3"/>
  <c r="F224" i="3" l="1"/>
  <c r="F109" i="3"/>
  <c r="G109" i="3"/>
  <c r="E199" i="3" l="1"/>
  <c r="E137" i="3"/>
  <c r="N128" i="3" l="1"/>
  <c r="N162" i="3"/>
  <c r="G281" i="3" l="1"/>
  <c r="H281" i="3"/>
  <c r="F281" i="3"/>
  <c r="N283" i="3"/>
  <c r="O283" i="3"/>
  <c r="I283" i="3"/>
  <c r="N282" i="3"/>
  <c r="L282" i="3"/>
  <c r="J282" i="3"/>
  <c r="K282" i="3"/>
  <c r="H20" i="3" l="1"/>
  <c r="G20" i="3"/>
  <c r="I232" i="3" l="1"/>
  <c r="K232" i="3"/>
  <c r="N232" i="3"/>
  <c r="O232" i="3"/>
  <c r="E233" i="3"/>
  <c r="F233" i="3"/>
  <c r="G233" i="3"/>
  <c r="K233" i="3" s="1"/>
  <c r="H233" i="3"/>
  <c r="I233" i="3"/>
  <c r="M233" i="3"/>
  <c r="I234" i="3"/>
  <c r="K234" i="3"/>
  <c r="N234" i="3"/>
  <c r="O234" i="3"/>
  <c r="I235" i="3"/>
  <c r="N235" i="3"/>
  <c r="O235" i="3"/>
  <c r="I236" i="3"/>
  <c r="N236" i="3"/>
  <c r="O236" i="3"/>
  <c r="N237" i="3"/>
  <c r="O237" i="3"/>
  <c r="I238" i="3"/>
  <c r="N238" i="3"/>
  <c r="O238" i="3"/>
  <c r="F239" i="3"/>
  <c r="G239" i="3"/>
  <c r="H239" i="3"/>
  <c r="I239" i="3"/>
  <c r="M239" i="3"/>
  <c r="N239" i="3" l="1"/>
  <c r="O239" i="3"/>
  <c r="O233" i="3"/>
  <c r="N233" i="3"/>
  <c r="N24" i="3" l="1"/>
  <c r="N27" i="3"/>
  <c r="N28" i="3"/>
  <c r="N29" i="3"/>
  <c r="N30" i="3"/>
  <c r="N31" i="3"/>
  <c r="N32" i="3"/>
  <c r="N33" i="3"/>
  <c r="N34" i="3"/>
  <c r="N35" i="3"/>
  <c r="N36" i="3"/>
  <c r="N37" i="3"/>
  <c r="N38" i="3"/>
  <c r="N122" i="3"/>
  <c r="N260" i="3" l="1"/>
  <c r="O260" i="3"/>
  <c r="I260" i="3"/>
  <c r="K260" i="3"/>
  <c r="G261" i="3"/>
  <c r="H261" i="3"/>
  <c r="F261" i="3"/>
  <c r="N264" i="3"/>
  <c r="O264" i="3"/>
  <c r="N263" i="3" l="1"/>
  <c r="M109" i="3" l="1"/>
  <c r="N253" i="3" l="1"/>
  <c r="N55" i="3"/>
  <c r="N54" i="3"/>
  <c r="I289" i="3"/>
  <c r="I290" i="3"/>
  <c r="G288" i="3"/>
  <c r="H288" i="3"/>
  <c r="H60" i="3"/>
  <c r="M288" i="3" l="1"/>
  <c r="M285" i="3"/>
  <c r="M279" i="3" s="1"/>
  <c r="M281" i="3"/>
  <c r="G279" i="3"/>
  <c r="F288" i="3"/>
  <c r="I288" i="3" s="1"/>
  <c r="N288" i="3"/>
  <c r="O288" i="3"/>
  <c r="N289" i="3"/>
  <c r="O289" i="3"/>
  <c r="N290" i="3"/>
  <c r="O290" i="3"/>
  <c r="J281" i="3"/>
  <c r="K281" i="3"/>
  <c r="L281" i="3"/>
  <c r="N284" i="3"/>
  <c r="O284" i="3"/>
  <c r="O281" i="3" s="1"/>
  <c r="I284" i="3"/>
  <c r="I281" i="3" s="1"/>
  <c r="N281" i="3" l="1"/>
  <c r="G49" i="3" l="1"/>
  <c r="M224" i="3" l="1"/>
  <c r="N228" i="3"/>
  <c r="O228" i="3"/>
  <c r="M175" i="3"/>
  <c r="M52" i="3"/>
  <c r="N86" i="3" l="1"/>
  <c r="N98" i="3"/>
  <c r="N221" i="3"/>
  <c r="N269" i="3"/>
  <c r="N270" i="3"/>
  <c r="N271" i="3"/>
  <c r="N84" i="3" l="1"/>
  <c r="N80" i="3"/>
  <c r="G291" i="3"/>
  <c r="H291" i="3"/>
  <c r="H137" i="3"/>
  <c r="O137" i="3" s="1"/>
  <c r="H285" i="3"/>
  <c r="H279" i="3" s="1"/>
  <c r="F285" i="3"/>
  <c r="F279" i="3" s="1"/>
  <c r="N280" i="3"/>
  <c r="O280" i="3"/>
  <c r="N286" i="3"/>
  <c r="O286" i="3"/>
  <c r="N287" i="3"/>
  <c r="O287" i="3"/>
  <c r="I280" i="3"/>
  <c r="I286" i="3"/>
  <c r="I287" i="3"/>
  <c r="O138" i="3"/>
  <c r="O139" i="3"/>
  <c r="O141" i="3"/>
  <c r="O142" i="3"/>
  <c r="N139" i="3"/>
  <c r="N142" i="3"/>
  <c r="L138" i="3"/>
  <c r="L139" i="3"/>
  <c r="L141" i="3"/>
  <c r="L142" i="3"/>
  <c r="I138" i="3"/>
  <c r="K138" i="3"/>
  <c r="I139" i="3"/>
  <c r="K139" i="3"/>
  <c r="I141" i="3"/>
  <c r="K141" i="3"/>
  <c r="I142" i="3"/>
  <c r="K142" i="3"/>
  <c r="G140" i="3"/>
  <c r="H140" i="3"/>
  <c r="N140" i="3" s="1"/>
  <c r="F140" i="3"/>
  <c r="F137" i="3" s="1"/>
  <c r="N137" i="3" l="1"/>
  <c r="I137" i="3"/>
  <c r="O279" i="3"/>
  <c r="I279" i="3"/>
  <c r="N279" i="3"/>
  <c r="I285" i="3"/>
  <c r="O285" i="3"/>
  <c r="N285" i="3"/>
  <c r="I140" i="3"/>
  <c r="K140" i="3"/>
  <c r="O140" i="3"/>
  <c r="G137" i="3"/>
  <c r="K137" i="3" s="1"/>
  <c r="L140" i="3"/>
  <c r="N219" i="3" l="1"/>
  <c r="N220" i="3"/>
  <c r="N214" i="3"/>
  <c r="N163" i="3"/>
  <c r="N113" i="3"/>
  <c r="N97" i="3"/>
  <c r="N114" i="3" l="1"/>
  <c r="I264" i="3" l="1"/>
  <c r="G129" i="3" l="1"/>
  <c r="H129" i="3"/>
  <c r="F129" i="3"/>
  <c r="N132" i="3"/>
  <c r="O132" i="3"/>
  <c r="I132" i="3"/>
  <c r="K132" i="3"/>
  <c r="L132" i="3"/>
  <c r="M256" i="3" l="1"/>
  <c r="M247" i="3" s="1"/>
  <c r="N252" i="3" l="1"/>
  <c r="N217" i="3" l="1"/>
  <c r="N218" i="3"/>
  <c r="N206" i="3"/>
  <c r="N209" i="3"/>
  <c r="N210" i="3"/>
  <c r="N203" i="3"/>
  <c r="N205" i="3"/>
  <c r="N183" i="3"/>
  <c r="N185" i="3"/>
  <c r="N186" i="3"/>
  <c r="N189" i="3"/>
  <c r="N190" i="3"/>
  <c r="N191" i="3"/>
  <c r="N195" i="3"/>
  <c r="N196" i="3"/>
  <c r="N136" i="3"/>
  <c r="N107" i="3"/>
  <c r="N87" i="3"/>
  <c r="N88" i="3"/>
  <c r="N39" i="3"/>
  <c r="N40" i="3"/>
  <c r="N41" i="3"/>
  <c r="N42" i="3"/>
  <c r="N43" i="3"/>
  <c r="N44" i="3"/>
  <c r="N45" i="3"/>
  <c r="N46" i="3"/>
  <c r="N47" i="3"/>
  <c r="N48" i="3"/>
  <c r="N23" i="3"/>
  <c r="M215" i="3" l="1"/>
  <c r="M119" i="3" l="1"/>
  <c r="N304" i="3" l="1"/>
  <c r="N303" i="3"/>
  <c r="N302" i="3"/>
  <c r="N301" i="3"/>
  <c r="N296" i="3"/>
  <c r="N294" i="3"/>
  <c r="N278" i="3"/>
  <c r="N277" i="3"/>
  <c r="N275" i="3"/>
  <c r="N274" i="3"/>
  <c r="N273" i="3"/>
  <c r="N272" i="3"/>
  <c r="N259" i="3"/>
  <c r="N258" i="3"/>
  <c r="N257" i="3"/>
  <c r="N255" i="3"/>
  <c r="N251" i="3"/>
  <c r="N250" i="3"/>
  <c r="N248" i="3"/>
  <c r="N246" i="3"/>
  <c r="N245" i="3"/>
  <c r="N243" i="3"/>
  <c r="N242" i="3"/>
  <c r="N241" i="3"/>
  <c r="N240"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8" i="3"/>
  <c r="N65" i="3"/>
  <c r="N64" i="3"/>
  <c r="N62" i="3"/>
  <c r="N59" i="3"/>
  <c r="N58" i="3"/>
  <c r="N51" i="3"/>
  <c r="N25" i="3"/>
  <c r="N22" i="3"/>
  <c r="M104" i="3"/>
  <c r="I303" i="3"/>
  <c r="G256" i="3" l="1"/>
  <c r="H256" i="3"/>
  <c r="N256" i="3" s="1"/>
  <c r="E267"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0" i="3"/>
  <c r="I230" i="3" l="1"/>
  <c r="F151" i="3" l="1"/>
  <c r="F20" i="3"/>
  <c r="I25" i="3"/>
  <c r="K25" i="3"/>
  <c r="L25" i="3"/>
  <c r="I26" i="3"/>
  <c r="K26" i="3"/>
  <c r="L26" i="3"/>
  <c r="M172" i="3" l="1"/>
  <c r="O149" i="3"/>
  <c r="O150" i="3"/>
  <c r="M148" i="3"/>
  <c r="N148" i="3" s="1"/>
  <c r="M143" i="3"/>
  <c r="M187" i="3" l="1"/>
  <c r="I185" i="3"/>
  <c r="I186" i="3"/>
  <c r="I188" i="3"/>
  <c r="I189" i="3"/>
  <c r="I190" i="3"/>
  <c r="I191"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40" i="3"/>
  <c r="O241" i="3"/>
  <c r="O242" i="3"/>
  <c r="O243" i="3"/>
  <c r="O245" i="3"/>
  <c r="O246" i="3"/>
  <c r="O248" i="3"/>
  <c r="O252" i="3"/>
  <c r="O253" i="3"/>
  <c r="O254" i="3"/>
  <c r="O255" i="3"/>
  <c r="O257" i="3"/>
  <c r="O258" i="3"/>
  <c r="O259" i="3"/>
  <c r="O262" i="3"/>
  <c r="O263" i="3"/>
  <c r="O266" i="3"/>
  <c r="O268" i="3"/>
  <c r="O269" i="3"/>
  <c r="O270" i="3"/>
  <c r="O271" i="3"/>
  <c r="O272" i="3"/>
  <c r="O273" i="3"/>
  <c r="O274" i="3"/>
  <c r="O275" i="3"/>
  <c r="O277" i="3"/>
  <c r="O278" i="3"/>
  <c r="O292" i="3"/>
  <c r="O293" i="3"/>
  <c r="O294" i="3"/>
  <c r="O295" i="3"/>
  <c r="O296" i="3"/>
  <c r="O299" i="3"/>
  <c r="O301" i="3"/>
  <c r="O302" i="3"/>
  <c r="O303" i="3"/>
  <c r="O304" i="3"/>
  <c r="O305" i="3"/>
  <c r="O155" i="3" l="1"/>
  <c r="G175" i="3" l="1"/>
  <c r="H175" i="3"/>
  <c r="F175" i="3"/>
  <c r="K175" i="3"/>
  <c r="I176" i="3"/>
  <c r="K176" i="3"/>
  <c r="I177" i="3"/>
  <c r="K177" i="3"/>
  <c r="K109" i="3"/>
  <c r="H109" i="3"/>
  <c r="I109" i="3"/>
  <c r="I110" i="3"/>
  <c r="K110" i="3"/>
  <c r="L110" i="3"/>
  <c r="I111" i="3"/>
  <c r="K111" i="3"/>
  <c r="O109" i="3" l="1"/>
  <c r="N109" i="3"/>
  <c r="O175" i="3"/>
  <c r="N175" i="3"/>
  <c r="L109" i="3"/>
  <c r="I175" i="3"/>
  <c r="G52" i="3"/>
  <c r="H52" i="3"/>
  <c r="N52" i="3" s="1"/>
  <c r="F52" i="3"/>
  <c r="I53" i="3"/>
  <c r="J53" i="3"/>
  <c r="K53" i="3"/>
  <c r="L53" i="3"/>
  <c r="I54" i="3"/>
  <c r="J54" i="3"/>
  <c r="K54" i="3"/>
  <c r="L54" i="3"/>
  <c r="H215" i="3" l="1"/>
  <c r="N215" i="3" s="1"/>
  <c r="M212" i="3" l="1"/>
  <c r="E151" i="3" l="1"/>
  <c r="E143" i="3"/>
  <c r="E133" i="3"/>
  <c r="E129" i="3"/>
  <c r="E123" i="3"/>
  <c r="E119" i="3"/>
  <c r="E104" i="3"/>
  <c r="E101" i="3"/>
  <c r="E99" i="3" s="1"/>
  <c r="E92" i="3"/>
  <c r="E83" i="3"/>
  <c r="E74" i="3"/>
  <c r="E70" i="3"/>
  <c r="E66" i="3"/>
  <c r="E60" i="3"/>
  <c r="E56" i="3"/>
  <c r="E52" i="3"/>
  <c r="E49" i="3"/>
  <c r="E40" i="3"/>
  <c r="E28" i="3"/>
  <c r="E20" i="3"/>
  <c r="E16" i="3"/>
  <c r="E12" i="3"/>
  <c r="E10" i="3" l="1"/>
  <c r="E156" i="3" s="1"/>
  <c r="E115"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3" i="3"/>
  <c r="G123" i="3"/>
  <c r="F133" i="3"/>
  <c r="G133" i="3"/>
  <c r="F143" i="3"/>
  <c r="G143" i="3"/>
  <c r="G151" i="3"/>
  <c r="G10" i="3" l="1"/>
  <c r="G99" i="3"/>
  <c r="F115" i="3"/>
  <c r="F99" i="3"/>
  <c r="G81" i="3"/>
  <c r="F81" i="3"/>
  <c r="G115" i="3"/>
  <c r="F10" i="3"/>
  <c r="F156" i="3" l="1"/>
  <c r="M261" i="3"/>
  <c r="I21" i="3" l="1"/>
  <c r="J21" i="3"/>
  <c r="K21" i="3"/>
  <c r="I22" i="3"/>
  <c r="J22" i="3"/>
  <c r="K22" i="3"/>
  <c r="I23" i="3"/>
  <c r="J23" i="3"/>
  <c r="K23" i="3"/>
  <c r="M207" i="3" l="1"/>
  <c r="I219" i="3" l="1"/>
  <c r="F215" i="3" l="1"/>
  <c r="G215" i="3"/>
  <c r="E215" i="3"/>
  <c r="E169" i="3"/>
  <c r="O20" i="3" l="1"/>
  <c r="N7" i="3"/>
  <c r="I127" i="3"/>
  <c r="M300" i="3" l="1"/>
  <c r="F300" i="3"/>
  <c r="G300" i="3"/>
  <c r="E300" i="3"/>
  <c r="I304" i="3"/>
  <c r="O300" i="3" l="1"/>
  <c r="N300" i="3"/>
  <c r="I107" i="3"/>
  <c r="K107" i="3"/>
  <c r="L107" i="3"/>
  <c r="N19" i="3"/>
  <c r="N18" i="3"/>
  <c r="N15" i="3"/>
  <c r="N14" i="3"/>
  <c r="N9" i="3"/>
  <c r="N8" i="3"/>
  <c r="L120" i="3" l="1"/>
  <c r="L121" i="3"/>
  <c r="L122" i="3"/>
  <c r="M291" i="3" l="1"/>
  <c r="M276" i="3"/>
  <c r="M267" i="3"/>
  <c r="M244" i="3"/>
  <c r="M265" i="3" l="1"/>
  <c r="M231" i="3"/>
  <c r="O215" i="3"/>
  <c r="M201" i="3" l="1"/>
  <c r="M184" i="3"/>
  <c r="M181" i="3"/>
  <c r="M178" i="3"/>
  <c r="M169" i="3"/>
  <c r="M151" i="3"/>
  <c r="M133" i="3"/>
  <c r="M129" i="3"/>
  <c r="N129" i="3" s="1"/>
  <c r="M123" i="3"/>
  <c r="M101" i="3"/>
  <c r="M99" i="3" s="1"/>
  <c r="M92" i="3"/>
  <c r="M83" i="3"/>
  <c r="M74" i="3"/>
  <c r="M70" i="3"/>
  <c r="M66" i="3"/>
  <c r="M60" i="3"/>
  <c r="M56" i="3"/>
  <c r="N56" i="3" s="1"/>
  <c r="M49" i="3"/>
  <c r="M10" i="3" s="1"/>
  <c r="M16" i="3"/>
  <c r="M12" i="3"/>
  <c r="M81" i="3" l="1"/>
  <c r="M199" i="3"/>
  <c r="M166" i="3"/>
  <c r="M115" i="3"/>
  <c r="O52" i="3"/>
  <c r="M297" i="3" l="1"/>
  <c r="M298" i="3" s="1"/>
  <c r="M156" i="3"/>
  <c r="M306" i="3" l="1"/>
  <c r="M307"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I225" i="3"/>
  <c r="I226" i="3"/>
  <c r="O212" i="3" l="1"/>
  <c r="N212" i="3"/>
  <c r="I206" i="3"/>
  <c r="I208" i="3"/>
  <c r="I209" i="3"/>
  <c r="G207" i="3"/>
  <c r="H207" i="3"/>
  <c r="N207" i="3" s="1"/>
  <c r="F207" i="3"/>
  <c r="O207" i="3" l="1"/>
  <c r="I207" i="3"/>
  <c r="H83" i="3" l="1"/>
  <c r="I86" i="3"/>
  <c r="J86" i="3"/>
  <c r="K86" i="3"/>
  <c r="L86" i="3"/>
  <c r="H81" i="3" l="1"/>
  <c r="N81" i="3" s="1"/>
  <c r="N83" i="3"/>
  <c r="O83" i="3"/>
  <c r="I240" i="3"/>
  <c r="I241" i="3"/>
  <c r="I245" i="3"/>
  <c r="I246" i="3"/>
  <c r="I270" i="3" l="1"/>
  <c r="I271" i="3"/>
  <c r="G267" i="3"/>
  <c r="H267" i="3"/>
  <c r="N267" i="3" s="1"/>
  <c r="F267" i="3"/>
  <c r="O267" i="3" l="1"/>
  <c r="I267"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94"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93" i="3"/>
  <c r="I292" i="3"/>
  <c r="I278" i="3"/>
  <c r="I277"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91" i="3" l="1"/>
  <c r="E291" i="3"/>
  <c r="F276" i="3"/>
  <c r="G276" i="3"/>
  <c r="H276" i="3"/>
  <c r="N276" i="3" s="1"/>
  <c r="E276" i="3"/>
  <c r="F265" i="3"/>
  <c r="G265" i="3"/>
  <c r="H265" i="3"/>
  <c r="N265" i="3" s="1"/>
  <c r="E265" i="3"/>
  <c r="E261" i="3"/>
  <c r="F256" i="3"/>
  <c r="F247" i="3" s="1"/>
  <c r="G247" i="3"/>
  <c r="O256" i="3"/>
  <c r="E256" i="3"/>
  <c r="E247" i="3" s="1"/>
  <c r="F244" i="3"/>
  <c r="G244" i="3"/>
  <c r="H244" i="3"/>
  <c r="G231" i="3"/>
  <c r="E231" i="3"/>
  <c r="E224" i="3"/>
  <c r="E212" i="3" s="1"/>
  <c r="F212" i="3"/>
  <c r="G212" i="3"/>
  <c r="F201" i="3"/>
  <c r="F199" i="3" s="1"/>
  <c r="G201" i="3"/>
  <c r="G199" i="3" s="1"/>
  <c r="H201" i="3"/>
  <c r="E201" i="3"/>
  <c r="F192" i="3"/>
  <c r="G192" i="3"/>
  <c r="H192" i="3"/>
  <c r="N192" i="3" s="1"/>
  <c r="E192" i="3"/>
  <c r="F184" i="3"/>
  <c r="G184" i="3"/>
  <c r="H184" i="3"/>
  <c r="N184" i="3" s="1"/>
  <c r="E184" i="3"/>
  <c r="F178" i="3"/>
  <c r="G178" i="3"/>
  <c r="H178" i="3"/>
  <c r="E178" i="3"/>
  <c r="E172" i="3"/>
  <c r="F169" i="3"/>
  <c r="G169" i="3"/>
  <c r="H169" i="3"/>
  <c r="N169" i="3" s="1"/>
  <c r="E297" i="3" l="1"/>
  <c r="O261" i="3"/>
  <c r="N261" i="3"/>
  <c r="O244" i="3"/>
  <c r="N244" i="3"/>
  <c r="O178" i="3"/>
  <c r="N178" i="3"/>
  <c r="O201" i="3"/>
  <c r="N201" i="3"/>
  <c r="O265" i="3"/>
  <c r="O276" i="3"/>
  <c r="O291" i="3"/>
  <c r="G166" i="3"/>
  <c r="G297" i="3" s="1"/>
  <c r="O192" i="3"/>
  <c r="O184" i="3"/>
  <c r="I184" i="3"/>
  <c r="O169" i="3"/>
  <c r="H231" i="3"/>
  <c r="N231" i="3" s="1"/>
  <c r="H199" i="3"/>
  <c r="I244" i="3"/>
  <c r="F231" i="3"/>
  <c r="I276" i="3"/>
  <c r="I291" i="3"/>
  <c r="I256" i="3"/>
  <c r="I215" i="3"/>
  <c r="I201" i="3"/>
  <c r="N199" i="3" l="1"/>
  <c r="O247" i="3"/>
  <c r="O199" i="3"/>
  <c r="O231" i="3"/>
  <c r="H143" i="3"/>
  <c r="H133" i="3"/>
  <c r="H119" i="3"/>
  <c r="H123" i="3"/>
  <c r="H104" i="3"/>
  <c r="H101" i="3"/>
  <c r="N101" i="3" s="1"/>
  <c r="H92" i="3"/>
  <c r="H74" i="3"/>
  <c r="N74" i="3" s="1"/>
  <c r="H66" i="3"/>
  <c r="N66" i="3" s="1"/>
  <c r="H49" i="3"/>
  <c r="N49" i="3" l="1"/>
  <c r="O92" i="3"/>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306" i="3" l="1"/>
  <c r="L305" i="3"/>
  <c r="K305" i="3"/>
  <c r="I305" i="3"/>
  <c r="K303" i="3"/>
  <c r="L302" i="3"/>
  <c r="K302" i="3"/>
  <c r="I302" i="3"/>
  <c r="K301" i="3"/>
  <c r="K300" i="3"/>
  <c r="K299" i="3"/>
  <c r="I299" i="3"/>
  <c r="K296" i="3"/>
  <c r="K295" i="3"/>
  <c r="I295" i="3"/>
  <c r="K275" i="3"/>
  <c r="I275" i="3"/>
  <c r="K274" i="3"/>
  <c r="I274" i="3"/>
  <c r="K273" i="3"/>
  <c r="I273" i="3"/>
  <c r="K272" i="3"/>
  <c r="I272" i="3"/>
  <c r="I269" i="3"/>
  <c r="I268" i="3"/>
  <c r="K267" i="3"/>
  <c r="K266" i="3"/>
  <c r="I266" i="3"/>
  <c r="K265" i="3"/>
  <c r="I265" i="3"/>
  <c r="K263" i="3"/>
  <c r="I263" i="3"/>
  <c r="K262" i="3"/>
  <c r="I262" i="3"/>
  <c r="K261" i="3"/>
  <c r="I261" i="3"/>
  <c r="K255" i="3"/>
  <c r="I255" i="3"/>
  <c r="K254" i="3"/>
  <c r="I254" i="3"/>
  <c r="K252" i="3"/>
  <c r="I252" i="3"/>
  <c r="K248" i="3"/>
  <c r="I248" i="3"/>
  <c r="K246" i="3"/>
  <c r="K244"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6" i="3" l="1"/>
  <c r="F297" i="3" s="1"/>
  <c r="O158" i="3"/>
  <c r="N158" i="3"/>
  <c r="E166" i="3"/>
  <c r="E298" i="3" s="1"/>
  <c r="O70" i="3"/>
  <c r="N70" i="3"/>
  <c r="O60" i="3"/>
  <c r="N60" i="3"/>
  <c r="O56" i="3"/>
  <c r="H156" i="3"/>
  <c r="H166" i="3"/>
  <c r="H297" i="3" s="1"/>
  <c r="O181"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8"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97" i="3"/>
  <c r="F298" i="3"/>
  <c r="E306" i="3"/>
  <c r="E307" i="3"/>
  <c r="I166" i="3"/>
  <c r="K10" i="3"/>
  <c r="J10" i="3"/>
  <c r="L10" i="3"/>
  <c r="I10" i="3"/>
  <c r="O156" i="3" l="1"/>
  <c r="O297" i="3"/>
  <c r="L156" i="3"/>
  <c r="K156" i="3"/>
  <c r="J156" i="3"/>
  <c r="I297" i="3"/>
  <c r="F306" i="3"/>
  <c r="H306" i="3"/>
  <c r="I156" i="3"/>
  <c r="F307" i="3"/>
  <c r="H298" i="3"/>
  <c r="O306" i="3" l="1"/>
  <c r="N306" i="3"/>
  <c r="O298" i="3"/>
  <c r="H307" i="3"/>
  <c r="I306" i="3"/>
  <c r="I298" i="3"/>
  <c r="O307" i="3" l="1"/>
  <c r="N307" i="3"/>
  <c r="I307" i="3"/>
</calcChain>
</file>

<file path=xl/sharedStrings.xml><?xml version="1.0" encoding="utf-8"?>
<sst xmlns="http://schemas.openxmlformats.org/spreadsheetml/2006/main" count="662" uniqueCount="438">
  <si>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</si>
  <si>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</si>
  <si>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</si>
  <si>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</si>
  <si>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</si>
  <si>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</si>
  <si>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</si>
  <si>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</si>
  <si>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</si>
  <si>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</si>
  <si>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</si>
  <si>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</si>
  <si>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</si>
  <si>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</si>
  <si>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</si>
  <si>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</si>
  <si>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</si>
  <si>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</si>
  <si>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</si>
  <si>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</si>
  <si>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</si>
  <si>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</si>
  <si>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</si>
  <si>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</si>
  <si>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</si>
  <si>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</si>
  <si>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</si>
  <si>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</si>
  <si>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</si>
  <si>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</si>
  <si>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</si>
  <si>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</si>
  <si>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</si>
  <si>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</si>
  <si>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</si>
  <si>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</si>
  <si>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</si>
  <si>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</si>
  <si>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</si>
  <si>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</si>
  <si>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</si>
  <si>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</si>
  <si>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</si>
  <si>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</si>
  <si>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</si>
  <si>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</si>
  <si>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</si>
  <si>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</si>
  <si>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</si>
  <si>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</si>
  <si>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</si>
  <si>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</si>
  <si>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</si>
  <si>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</si>
  <si>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</si>
  <si>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</si>
  <si>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</si>
  <si>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</si>
  <si>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</si>
  <si>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</si>
  <si>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</si>
  <si>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</si>
  <si>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</si>
  <si>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</si>
  <si>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</si>
  <si>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</si>
  <si>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</si>
  <si>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</si>
  <si>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</si>
  <si>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</si>
  <si>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</si>
  <si>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</si>
  <si>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</si>
  <si>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</si>
  <si>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</si>
  <si>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</si>
  <si>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</si>
  <si>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</si>
  <si>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</si>
  <si>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</si>
  <si>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</si>
  <si>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</si>
  <si>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</si>
  <si>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</si>
  <si>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</si>
  <si>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</si>
  <si>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</si>
  <si>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</si>
  <si>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</si>
  <si>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</si>
  <si>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</si>
  <si>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</si>
  <si>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</si>
  <si>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</si>
  <si>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</si>
  <si>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</si>
  <si>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</si>
  <si>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</si>
  <si>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</si>
  <si>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</si>
  <si>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</si>
  <si>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</si>
  <si>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</si>
  <si>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</si>
  <si>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</si>
  <si>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</si>
  <si>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</si>
  <si>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</si>
  <si>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</si>
  <si>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</si>
  <si>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</si>
  <si>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</si>
  <si>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</si>
  <si>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</si>
  <si>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</si>
  <si>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</si>
  <si>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</si>
  <si>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</si>
  <si>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</si>
  <si>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</si>
  <si>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</si>
  <si>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</si>
  <si>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</si>
  <si>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</si>
  <si>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</si>
  <si>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</si>
  <si>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</si>
  <si>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</si>
  <si>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</si>
  <si>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</si>
  <si>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</si>
  <si>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</si>
  <si>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</si>
  <si>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</si>
  <si>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</si>
  <si>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</si>
  <si>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</si>
  <si>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</si>
  <si>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</si>
  <si>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</si>
  <si>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</si>
  <si>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</si>
  <si>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</si>
  <si>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</si>
  <si>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</si>
  <si>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</si>
  <si>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</si>
  <si>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</si>
  <si>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</si>
  <si>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</si>
  <si>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</si>
  <si>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</si>
  <si>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</si>
  <si>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</si>
  <si>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</si>
  <si>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</si>
  <si>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</si>
  <si>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</si>
  <si>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</si>
  <si>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</si>
  <si>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</si>
  <si>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</si>
  <si>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</si>
  <si>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</si>
  <si>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</si>
  <si>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</si>
  <si>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</si>
  <si>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</si>
  <si>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</si>
  <si>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</si>
  <si>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</si>
  <si>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</si>
  <si>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</si>
  <si>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</si>
  <si>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</si>
  <si>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</si>
  <si>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</si>
  <si>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</si>
  <si>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</si>
  <si>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</si>
  <si>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</si>
  <si>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</si>
  <si>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</si>
  <si>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</si>
  <si>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</si>
  <si>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</si>
  <si>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</si>
  <si>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</si>
  <si>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</si>
  <si>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</si>
  <si>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</si>
  <si>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</si>
  <si>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</si>
  <si>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</si>
  <si>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</si>
  <si>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</si>
  <si>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</si>
  <si>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</si>
  <si>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</si>
  <si>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</si>
  <si>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</si>
  <si>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</si>
  <si>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</si>
  <si>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</si>
  <si>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</si>
  <si>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</si>
  <si>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</si>
  <si>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</si>
  <si>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</si>
  <si>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</si>
  <si>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</si>
  <si>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</si>
  <si>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</si>
  <si>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</si>
  <si>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</si>
  <si>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</si>
  <si>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</si>
  <si>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</si>
  <si>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</si>
  <si>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</si>
  <si>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</si>
  <si>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</si>
  <si>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</si>
  <si>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</si>
  <si>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</si>
  <si>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</si>
  <si>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</si>
  <si>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</si>
  <si>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</si>
  <si>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</si>
  <si>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</si>
  <si>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</si>
  <si>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</si>
  <si>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</si>
  <si>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</si>
  <si>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</si>
  <si>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</si>
  <si>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</si>
  <si>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</si>
  <si>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</si>
  <si>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</si>
  <si>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</si>
  <si>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</si>
  <si>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</si>
  <si>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</si>
  <si>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</si>
  <si>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</si>
  <si>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</si>
  <si>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</si>
  <si>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</si>
  <si>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</si>
  <si>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</si>
  <si>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</si>
  <si>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</si>
  <si>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</si>
  <si>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</si>
  <si>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</si>
  <si>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</si>
  <si>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</si>
  <si>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</si>
  <si>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</si>
  <si>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</si>
  <si>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</si>
  <si>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</si>
  <si>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</si>
  <si>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</si>
  <si>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</si>
  <si>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</si>
  <si>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</si>
  <si>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</si>
  <si>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</si>
  <si>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</si>
  <si>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</si>
  <si>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</si>
  <si>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</si>
  <si>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</si>
  <si>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</si>
  <si>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</si>
  <si>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</si>
  <si>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</si>
  <si>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</si>
  <si>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</si>
  <si>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</si>
  <si>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</si>
  <si>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</si>
  <si>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</si>
  <si>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</si>
  <si>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</si>
  <si>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</si>
  <si>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</si>
  <si>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</si>
  <si>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</si>
  <si>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</si>
  <si>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</si>
  <si>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</si>
  <si>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</si>
  <si>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</si>
  <si>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</si>
  <si>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</si>
  <si>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</si>
  <si>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</si>
  <si>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</si>
  <si>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</si>
  <si>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</si>
  <si>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</si>
  <si>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</si>
  <si>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</si>
  <si>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</si>
  <si>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</si>
  <si>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</si>
  <si>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</si>
  <si>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</si>
  <si>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</si>
  <si>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</si>
  <si>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</si>
  <si>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</si>
  <si>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</si>
  <si>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</si>
  <si>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</si>
  <si>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</si>
  <si>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</si>
  <si>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</si>
  <si>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</si>
  <si>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</si>
  <si>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</si>
  <si>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</si>
  <si>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</si>
  <si>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</si>
  <si>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</si>
  <si>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</si>
  <si>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</si>
  <si>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</si>
  <si>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</si>
  <si>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</si>
  <si>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</si>
  <si>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</si>
  <si>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</si>
  <si>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</si>
  <si>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</si>
  <si>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</si>
  <si>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</si>
  <si>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</si>
  <si>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</si>
  <si>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</si>
  <si>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</si>
  <si>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</si>
  <si>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</si>
  <si>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</si>
  <si>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</si>
  <si>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</si>
  <si>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</si>
  <si>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</si>
  <si>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</si>
  <si>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</si>
  <si>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</si>
  <si>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</si>
  <si>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</si>
  <si>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</si>
  <si>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</si>
  <si>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</si>
  <si>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</si>
  <si>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</si>
  <si>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</si>
  <si>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</si>
  <si>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</si>
  <si>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</si>
  <si>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</si>
  <si>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</si>
  <si>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</si>
  <si>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</si>
  <si>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</si>
  <si>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</si>
  <si>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</si>
  <si>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</si>
  <si>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</si>
  <si>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</si>
  <si>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</si>
  <si>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</si>
  <si>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</si>
  <si>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</si>
  <si>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</si>
  <si>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</si>
  <si>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</si>
  <si>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</si>
  <si>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</si>
  <si>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</si>
  <si>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</si>
  <si>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</si>
  <si>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</si>
  <si>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</si>
  <si>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</si>
  <si>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</si>
  <si>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</si>
  <si>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</si>
  <si>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</si>
  <si>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</si>
  <si>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</si>
  <si>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</si>
  <si>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</si>
  <si>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</si>
  <si>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</si>
  <si>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</si>
  <si>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</si>
  <si>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</si>
  <si>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</si>
  <si>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</si>
  <si>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</si>
  <si>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</si>
  <si>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</si>
  <si>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</si>
  <si>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</si>
  <si>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</si>
  <si>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</si>
  <si>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</si>
  <si>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</si>
  <si>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</si>
  <si>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</si>
  <si>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</si>
  <si>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</si>
  <si>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</si>
  <si>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</si>
  <si>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</si>
  <si>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</si>
  <si>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</si>
  <si>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</si>
  <si>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більше в 3,2 раза</t>
  </si>
  <si>
    <t xml:space="preserve">Інформація про виконання бюджету Вінницької міської територіальної громади по видатках за січень 2023 року </t>
  </si>
  <si>
    <t>на 1 місяць</t>
  </si>
  <si>
    <t xml:space="preserve"> на 1 місяць</t>
  </si>
  <si>
    <t>Відхилення від уточненого плану на 1 місяць</t>
  </si>
  <si>
    <t>Фактичне виконання за 1 місяць 2022р.</t>
  </si>
  <si>
    <t xml:space="preserve">% виконання  1 місяця 2023р. до 11 місяця 2022р. </t>
  </si>
  <si>
    <t xml:space="preserve">Відхилення 1 місяця 2023р. до 1 місяця 2022р. </t>
  </si>
  <si>
    <t>більше в 11,3 раза</t>
  </si>
  <si>
    <t>більше в 6,9 раза</t>
  </si>
  <si>
    <t>більше в 55,2 раза</t>
  </si>
  <si>
    <t>більше в 2,6 раза</t>
  </si>
  <si>
    <t>більше в 6,2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</si>
</sst>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vertical="center" wrapTex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2"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2"/>
  <sheetViews>
    <sheetView showZeros="0" tabSelected="1" view="pageBreakPreview" zoomScale="88" zoomScaleNormal="89" zoomScaleSheetLayoutView="88" workbookViewId="0">
      <pane xSplit="4" ySplit="4" topLeftCell="E229" activePane="bottomRight" state="frozen"/>
      <selection pane="topRight" activeCell="C1" sqref="C1"/>
      <selection pane="bottomLeft" activeCell="A5" sqref="A5"/>
      <selection pane="bottomRight" activeCell="I245" sqref="I24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2"/>
    <col min="17" max="16384" width="9.140625" style="2"/>
  </cols>
  <sheetData>
    <row r="1" spans="1:15" ht="24" customHeight="1" x14ac:dyDescent="0.2">
      <c r="A1" s="107" t="s">
        <v>426</v>
      </c>
      <c r="B1" s="107"/>
      <c r="C1" s="107"/>
      <c r="D1" s="107"/>
      <c r="E1" s="107"/>
      <c r="F1" s="107"/>
      <c r="G1" s="107"/>
      <c r="H1" s="107"/>
      <c r="I1" s="107"/>
      <c r="J1" s="107"/>
      <c r="K1" s="107"/>
      <c r="L1" s="107"/>
      <c r="M1" s="107"/>
      <c r="N1" s="107"/>
      <c r="O1" s="107"/>
    </row>
    <row r="2" spans="1:15" x14ac:dyDescent="0.2">
      <c r="O2" s="5" t="s">
        <v>17</v>
      </c>
    </row>
    <row r="3" spans="1:15" ht="21" customHeight="1" x14ac:dyDescent="0.2">
      <c r="A3" s="111" t="s">
        <v>120</v>
      </c>
      <c r="B3" s="111" t="s">
        <v>119</v>
      </c>
      <c r="C3" s="106"/>
      <c r="D3" s="112"/>
      <c r="E3" s="108" t="s">
        <v>29</v>
      </c>
      <c r="F3" s="108" t="s">
        <v>18</v>
      </c>
      <c r="G3" s="108"/>
      <c r="H3" s="108" t="s">
        <v>80</v>
      </c>
      <c r="I3" s="108" t="s">
        <v>0</v>
      </c>
      <c r="J3" s="108"/>
      <c r="K3" s="108"/>
      <c r="L3" s="108" t="s">
        <v>429</v>
      </c>
      <c r="M3" s="108" t="s">
        <v>430</v>
      </c>
      <c r="N3" s="108" t="s">
        <v>431</v>
      </c>
      <c r="O3" s="108" t="s">
        <v>432</v>
      </c>
    </row>
    <row r="4" spans="1:15" ht="48" customHeight="1" x14ac:dyDescent="0.2">
      <c r="A4" s="111"/>
      <c r="B4" s="111"/>
      <c r="C4" s="106"/>
      <c r="D4" s="112"/>
      <c r="E4" s="108"/>
      <c r="F4" s="105" t="s">
        <v>106</v>
      </c>
      <c r="G4" s="105" t="s">
        <v>427</v>
      </c>
      <c r="H4" s="109"/>
      <c r="I4" s="105" t="s">
        <v>95</v>
      </c>
      <c r="J4" s="105"/>
      <c r="K4" s="105" t="s">
        <v>428</v>
      </c>
      <c r="L4" s="109"/>
      <c r="M4" s="109"/>
      <c r="N4" s="109"/>
      <c r="O4" s="109"/>
    </row>
    <row r="5" spans="1:15" ht="15.75" x14ac:dyDescent="0.2">
      <c r="A5" s="106"/>
      <c r="B5" s="106"/>
      <c r="C5" s="106"/>
      <c r="D5" s="6" t="s">
        <v>56</v>
      </c>
      <c r="E5" s="9"/>
      <c r="F5" s="9"/>
      <c r="G5" s="9"/>
      <c r="H5" s="9"/>
      <c r="I5" s="10">
        <f t="shared" ref="I5:I20" si="0">IF(F5&gt;0,H5/F5*100,0)</f>
        <v>0</v>
      </c>
      <c r="J5" s="10"/>
      <c r="K5" s="11">
        <f t="shared" ref="K5:K20" si="1">IF(G5&gt;0,H5/G5*100,0)</f>
        <v>0</v>
      </c>
      <c r="L5" s="1">
        <f>H5-F5</f>
        <v>0</v>
      </c>
      <c r="M5" s="36"/>
      <c r="N5" s="36"/>
      <c r="O5" s="36"/>
    </row>
    <row r="6" spans="1:15" x14ac:dyDescent="0.2">
      <c r="A6" s="106"/>
      <c r="B6" s="106"/>
      <c r="C6" s="106"/>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366873.74099999998</v>
      </c>
      <c r="F7" s="61">
        <v>367251.62</v>
      </c>
      <c r="G7" s="61">
        <v>22207.001</v>
      </c>
      <c r="H7" s="32">
        <v>21839.68</v>
      </c>
      <c r="I7" s="34">
        <f>IF(F7&gt;0,H7/F7*100,0)</f>
        <v>5.946789288499259</v>
      </c>
      <c r="J7" s="34">
        <f>H7/G7*100</f>
        <v>98.345922531367464</v>
      </c>
      <c r="K7" s="35">
        <f>IF(G7&gt;0,H7/G7*100,0)</f>
        <v>98.345922531367464</v>
      </c>
      <c r="L7" s="32">
        <f>H7-G7</f>
        <v>-367.32099999999991</v>
      </c>
      <c r="M7" s="32">
        <v>24897.571</v>
      </c>
      <c r="N7" s="35">
        <f>H7/M7*100</f>
        <v>87.718115152678962</v>
      </c>
      <c r="O7" s="80">
        <f>H7-M7</f>
        <v>-3057.8909999999996</v>
      </c>
    </row>
    <row r="8" spans="1:15" ht="14.25" x14ac:dyDescent="0.2">
      <c r="A8" s="24" t="s">
        <v>59</v>
      </c>
      <c r="B8" s="25" t="s">
        <v>121</v>
      </c>
      <c r="C8" s="25"/>
      <c r="D8" s="33" t="s">
        <v>54</v>
      </c>
      <c r="E8" s="32">
        <v>1251487.733</v>
      </c>
      <c r="F8" s="32">
        <v>2015371.2760000001</v>
      </c>
      <c r="G8" s="32">
        <v>144895.326</v>
      </c>
      <c r="H8" s="32">
        <v>143371</v>
      </c>
      <c r="I8" s="34">
        <f t="shared" si="0"/>
        <v>7.1138753294407868</v>
      </c>
      <c r="J8" s="34">
        <f>H8/G8*100</f>
        <v>98.947981248201202</v>
      </c>
      <c r="K8" s="35">
        <f t="shared" si="1"/>
        <v>98.947981248201202</v>
      </c>
      <c r="L8" s="32">
        <f t="shared" ref="L8:L20" si="2">H8-G8</f>
        <v>-1524.3260000000009</v>
      </c>
      <c r="M8" s="32">
        <v>144394.95000000001</v>
      </c>
      <c r="N8" s="35">
        <f t="shared" ref="N8:N73" si="3">H8/M8*100</f>
        <v>99.290868551843388</v>
      </c>
      <c r="O8" s="80">
        <f>H8-M8</f>
        <v>-1023.9500000000116</v>
      </c>
    </row>
    <row r="9" spans="1:15" ht="14.25" x14ac:dyDescent="0.2">
      <c r="A9" s="24" t="s">
        <v>60</v>
      </c>
      <c r="B9" s="25" t="s">
        <v>122</v>
      </c>
      <c r="C9" s="25"/>
      <c r="D9" s="33" t="s">
        <v>53</v>
      </c>
      <c r="E9" s="32">
        <v>129720.231</v>
      </c>
      <c r="F9" s="32">
        <v>129720.231</v>
      </c>
      <c r="G9" s="32">
        <v>7258.2749999999996</v>
      </c>
      <c r="H9" s="32">
        <v>7083.4179999999997</v>
      </c>
      <c r="I9" s="34">
        <f t="shared" si="0"/>
        <v>5.4605345252584385</v>
      </c>
      <c r="J9" s="34">
        <f>H9/G9*100</f>
        <v>97.590928974170865</v>
      </c>
      <c r="K9" s="35">
        <f t="shared" si="1"/>
        <v>97.590928974170865</v>
      </c>
      <c r="L9" s="32">
        <f t="shared" si="2"/>
        <v>-174.85699999999997</v>
      </c>
      <c r="M9" s="32">
        <v>14251.308999999999</v>
      </c>
      <c r="N9" s="35">
        <f t="shared" si="3"/>
        <v>49.703630733148799</v>
      </c>
      <c r="O9" s="80">
        <f>H9-M9</f>
        <v>-7167.8909999999996</v>
      </c>
    </row>
    <row r="10" spans="1:15" ht="14.25" x14ac:dyDescent="0.2">
      <c r="A10" s="24" t="s">
        <v>61</v>
      </c>
      <c r="B10" s="25" t="s">
        <v>123</v>
      </c>
      <c r="C10" s="25"/>
      <c r="D10" s="33" t="s">
        <v>108</v>
      </c>
      <c r="E10" s="30">
        <f>E12+E16+E20+E28+E39+E40+E48+E49+E52+E56+E60+E64+E65+E69+E70+E74+E73+E66</f>
        <v>302523.24799999996</v>
      </c>
      <c r="F10" s="30">
        <f>F12+F16+F20+F28+F39+F40+F48+F49+F52+F56+F60+F64+F65+F69+F70+F74+F73+F66</f>
        <v>302523.24799999996</v>
      </c>
      <c r="G10" s="30">
        <f>G12+G16+G20+G28+G39+G40+G48+G49+G52+G56+G60+G64+G65+G69+G70+G74+G73+G66</f>
        <v>19481.684000000001</v>
      </c>
      <c r="H10" s="30">
        <f>H12+H16+H20+H28+H39+H40+H48+H49+H52+H56+H60+H64+H65+H69+H70+H74+H73+H66</f>
        <v>18794.178999999996</v>
      </c>
      <c r="I10" s="34">
        <f t="shared" si="0"/>
        <v>6.212474288918119</v>
      </c>
      <c r="J10" s="34">
        <f>H10/G10*100</f>
        <v>96.471018624467959</v>
      </c>
      <c r="K10" s="35">
        <f t="shared" si="1"/>
        <v>96.471018624467959</v>
      </c>
      <c r="L10" s="32">
        <f t="shared" si="2"/>
        <v>-687.50500000000466</v>
      </c>
      <c r="M10" s="30">
        <f>M12+M16+M20+M28+M39+M40+M48+M49+M52+M56+M60+M64+M65+M69+M70+M74+M73+M66</f>
        <v>16884.504000000001</v>
      </c>
      <c r="N10" s="86">
        <f t="shared" si="3"/>
        <v>111.31022267518192</v>
      </c>
      <c r="O10" s="80">
        <f t="shared" ref="O10:O72" si="4">H10-M10</f>
        <v>1909.6749999999956</v>
      </c>
    </row>
    <row r="11" spans="1:15" x14ac:dyDescent="0.2">
      <c r="A11" s="106"/>
      <c r="B11" s="106"/>
      <c r="C11" s="106"/>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6"/>
      <c r="B12" s="106" t="s">
        <v>125</v>
      </c>
      <c r="C12" s="106"/>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6"/>
      <c r="B13" s="106"/>
      <c r="C13" s="106"/>
      <c r="D13" s="39" t="s">
        <v>47</v>
      </c>
      <c r="E13" s="36"/>
      <c r="F13" s="36"/>
      <c r="G13" s="31"/>
      <c r="H13" s="31"/>
      <c r="I13" s="37"/>
      <c r="J13" s="37"/>
      <c r="K13" s="38"/>
      <c r="L13" s="31">
        <f t="shared" si="2"/>
        <v>0</v>
      </c>
      <c r="M13" s="36"/>
      <c r="N13" s="38"/>
      <c r="O13" s="81">
        <f t="shared" si="4"/>
        <v>0</v>
      </c>
    </row>
    <row r="14" spans="1:15" ht="22.5" hidden="1" customHeight="1" x14ac:dyDescent="0.2">
      <c r="A14" s="106"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6"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6"/>
      <c r="B16" s="106" t="s">
        <v>128</v>
      </c>
      <c r="C16" s="106"/>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6"/>
      <c r="B17" s="106"/>
      <c r="C17" s="106"/>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6"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6"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6"/>
      <c r="B20" s="106" t="s">
        <v>132</v>
      </c>
      <c r="C20" s="106"/>
      <c r="D20" s="41" t="s">
        <v>212</v>
      </c>
      <c r="E20" s="31">
        <f>E24+E27+E22+E23</f>
        <v>167531.30599999998</v>
      </c>
      <c r="F20" s="31">
        <f>F24+F27+F22+F23+F26</f>
        <v>167531.30599999998</v>
      </c>
      <c r="G20" s="31">
        <f>G24+G27+G22+G23+G26</f>
        <v>12641.377</v>
      </c>
      <c r="H20" s="31">
        <f>H24+H27+H22+H23+H26</f>
        <v>12641.377</v>
      </c>
      <c r="I20" s="37">
        <f t="shared" si="0"/>
        <v>7.5456804473308425</v>
      </c>
      <c r="J20" s="37">
        <f t="shared" si="9"/>
        <v>100</v>
      </c>
      <c r="K20" s="37">
        <f t="shared" si="1"/>
        <v>100</v>
      </c>
      <c r="L20" s="31">
        <f t="shared" si="2"/>
        <v>0</v>
      </c>
      <c r="M20" s="31">
        <f>M23+M27+M22+M24</f>
        <v>11834.152</v>
      </c>
      <c r="N20" s="87">
        <f t="shared" si="3"/>
        <v>106.8211478101684</v>
      </c>
      <c r="O20" s="81">
        <f t="shared" si="4"/>
        <v>807.22500000000036</v>
      </c>
    </row>
    <row r="21" spans="1:15" ht="12" customHeight="1" x14ac:dyDescent="0.2">
      <c r="A21" s="106"/>
      <c r="B21" s="106"/>
      <c r="C21" s="106"/>
      <c r="D21" s="40" t="s">
        <v>47</v>
      </c>
      <c r="E21" s="31"/>
      <c r="F21" s="31"/>
      <c r="G21" s="31"/>
      <c r="H21" s="31"/>
      <c r="I21" s="37">
        <f t="shared" ref="I21:I23" si="13">IF(F21&gt;0,H21/F21*100,0)</f>
        <v>0</v>
      </c>
      <c r="J21" s="37" t="e">
        <f t="shared" ref="J21:J23" si="14">H21/G21*100</f>
        <v>#DIV/0!</v>
      </c>
      <c r="K21" s="37">
        <f t="shared" ref="K21:K23" si="15">IF(G21&gt;0,H21/G21*100,0)</f>
        <v>0</v>
      </c>
      <c r="L21" s="31"/>
      <c r="M21" s="36"/>
      <c r="N21" s="87"/>
      <c r="O21" s="81">
        <f t="shared" si="4"/>
        <v>0</v>
      </c>
    </row>
    <row r="22" spans="1:15" ht="21" customHeight="1" x14ac:dyDescent="0.2">
      <c r="A22" s="106"/>
      <c r="B22" s="106" t="s">
        <v>198</v>
      </c>
      <c r="C22" s="106"/>
      <c r="D22" s="40" t="s">
        <v>379</v>
      </c>
      <c r="E22" s="31">
        <v>180.18</v>
      </c>
      <c r="F22" s="31">
        <v>180.18</v>
      </c>
      <c r="G22" s="31">
        <v>1.02</v>
      </c>
      <c r="H22" s="31">
        <v>1.02</v>
      </c>
      <c r="I22" s="37">
        <f t="shared" si="13"/>
        <v>0.56610056610056614</v>
      </c>
      <c r="J22" s="37">
        <f t="shared" si="14"/>
        <v>100</v>
      </c>
      <c r="K22" s="37">
        <f t="shared" si="15"/>
        <v>100</v>
      </c>
      <c r="L22" s="31"/>
      <c r="M22" s="31">
        <v>5.4260000000000002</v>
      </c>
      <c r="N22" s="87">
        <f t="shared" si="3"/>
        <v>18.798378179137487</v>
      </c>
      <c r="O22" s="81">
        <f t="shared" si="4"/>
        <v>-4.4060000000000006</v>
      </c>
    </row>
    <row r="23" spans="1:15" ht="15" customHeight="1" x14ac:dyDescent="0.2">
      <c r="A23" s="106"/>
      <c r="B23" s="106" t="s">
        <v>380</v>
      </c>
      <c r="C23" s="106"/>
      <c r="D23" s="40" t="s">
        <v>381</v>
      </c>
      <c r="E23" s="31">
        <v>1092.5</v>
      </c>
      <c r="F23" s="31">
        <v>1092.5</v>
      </c>
      <c r="G23" s="31">
        <v>105.367</v>
      </c>
      <c r="H23" s="31">
        <v>105.367</v>
      </c>
      <c r="I23" s="37">
        <f t="shared" si="13"/>
        <v>9.6445766590389024</v>
      </c>
      <c r="J23" s="37">
        <f t="shared" si="14"/>
        <v>100</v>
      </c>
      <c r="K23" s="37">
        <f t="shared" si="15"/>
        <v>100</v>
      </c>
      <c r="L23" s="31"/>
      <c r="M23" s="31">
        <v>83.736000000000004</v>
      </c>
      <c r="N23" s="87">
        <f t="shared" si="3"/>
        <v>125.83237794974681</v>
      </c>
      <c r="O23" s="81">
        <f t="shared" si="4"/>
        <v>21.631</v>
      </c>
    </row>
    <row r="24" spans="1:15" ht="22.5" customHeight="1" x14ac:dyDescent="0.2">
      <c r="A24" s="106" t="s">
        <v>41</v>
      </c>
      <c r="B24" s="22" t="s">
        <v>213</v>
      </c>
      <c r="C24" s="22" t="s">
        <v>134</v>
      </c>
      <c r="D24" s="40" t="s">
        <v>135</v>
      </c>
      <c r="E24" s="31">
        <v>55408.599000000002</v>
      </c>
      <c r="F24" s="31">
        <v>55408.599000000002</v>
      </c>
      <c r="G24" s="31">
        <v>4884.527</v>
      </c>
      <c r="H24" s="31">
        <v>4884.527</v>
      </c>
      <c r="I24" s="37">
        <f t="shared" ref="I24:I152" si="16">IF(F24&gt;0,H24/F24*100,0)</f>
        <v>8.815467433132536</v>
      </c>
      <c r="J24" s="37"/>
      <c r="K24" s="38">
        <f t="shared" ref="K24:K152" si="17">IF(G24&gt;0,H24/G24*100,0)</f>
        <v>100</v>
      </c>
      <c r="L24" s="78">
        <f t="shared" ref="L24:L152" si="18">H24-G24</f>
        <v>0</v>
      </c>
      <c r="M24" s="117">
        <v>2689.9209999999998</v>
      </c>
      <c r="N24" s="87">
        <f t="shared" si="3"/>
        <v>181.58626219877834</v>
      </c>
      <c r="O24" s="81">
        <f t="shared" si="4"/>
        <v>2194.6060000000002</v>
      </c>
    </row>
    <row r="25" spans="1:15" ht="17.25" hidden="1" customHeight="1" x14ac:dyDescent="0.2">
      <c r="A25" s="106"/>
      <c r="B25" s="22" t="s">
        <v>133</v>
      </c>
      <c r="C25" s="22"/>
      <c r="D25" s="40" t="s">
        <v>347</v>
      </c>
      <c r="E25" s="31"/>
      <c r="F25" s="31"/>
      <c r="G25" s="31"/>
      <c r="H25" s="31"/>
      <c r="I25" s="37">
        <f t="shared" ref="I25:I26" si="19">IF(F25&gt;0,H25/F25*100,0)</f>
        <v>0</v>
      </c>
      <c r="J25" s="37"/>
      <c r="K25" s="38">
        <f t="shared" ref="K25:K26" si="20">IF(G25&gt;0,H25/G25*100,0)</f>
        <v>0</v>
      </c>
      <c r="L25" s="78">
        <f t="shared" ref="L25:L26" si="21">H25-G25</f>
        <v>0</v>
      </c>
      <c r="M25" s="31"/>
      <c r="N25" s="38" t="e">
        <f t="shared" si="3"/>
        <v>#DIV/0!</v>
      </c>
      <c r="O25" s="81">
        <f t="shared" si="4"/>
        <v>0</v>
      </c>
    </row>
    <row r="26" spans="1:15" ht="1.5" hidden="1" customHeight="1" x14ac:dyDescent="0.2">
      <c r="A26" s="106"/>
      <c r="B26" s="22" t="s">
        <v>133</v>
      </c>
      <c r="C26" s="22"/>
      <c r="D26" s="40" t="s">
        <v>399</v>
      </c>
      <c r="E26" s="31"/>
      <c r="F26" s="31"/>
      <c r="G26" s="31"/>
      <c r="H26" s="31"/>
      <c r="I26" s="37">
        <f t="shared" si="19"/>
        <v>0</v>
      </c>
      <c r="J26" s="37"/>
      <c r="K26" s="38">
        <f t="shared" si="20"/>
        <v>0</v>
      </c>
      <c r="L26" s="78">
        <f t="shared" si="21"/>
        <v>0</v>
      </c>
      <c r="M26" s="31"/>
      <c r="N26" s="38"/>
      <c r="O26" s="81">
        <f t="shared" si="4"/>
        <v>0</v>
      </c>
    </row>
    <row r="27" spans="1:15" ht="16.5" customHeight="1" x14ac:dyDescent="0.2">
      <c r="A27" s="106" t="s">
        <v>7</v>
      </c>
      <c r="B27" s="22" t="s">
        <v>214</v>
      </c>
      <c r="C27" s="22" t="s">
        <v>134</v>
      </c>
      <c r="D27" s="40" t="s">
        <v>136</v>
      </c>
      <c r="E27" s="31">
        <v>110850.027</v>
      </c>
      <c r="F27" s="31">
        <v>110850.027</v>
      </c>
      <c r="G27" s="31">
        <v>7650.4629999999997</v>
      </c>
      <c r="H27" s="31">
        <v>7650.4629999999997</v>
      </c>
      <c r="I27" s="37">
        <f t="shared" si="16"/>
        <v>6.901633862479799</v>
      </c>
      <c r="J27" s="37">
        <f t="shared" si="9"/>
        <v>100</v>
      </c>
      <c r="K27" s="38">
        <f t="shared" si="17"/>
        <v>100</v>
      </c>
      <c r="L27" s="31">
        <f t="shared" si="18"/>
        <v>0</v>
      </c>
      <c r="M27" s="31">
        <v>9055.0689999999995</v>
      </c>
      <c r="N27" s="91">
        <f t="shared" si="3"/>
        <v>84.488180045894737</v>
      </c>
      <c r="O27" s="81">
        <f t="shared" si="4"/>
        <v>-1404.6059999999998</v>
      </c>
    </row>
    <row r="28" spans="1:15" ht="14.25" hidden="1" customHeight="1" x14ac:dyDescent="0.2">
      <c r="A28" s="106"/>
      <c r="B28" s="106">
        <v>3040</v>
      </c>
      <c r="C28" s="106"/>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81">
        <f t="shared" si="4"/>
        <v>0</v>
      </c>
    </row>
    <row r="29" spans="1:15" ht="13.5" hidden="1" customHeight="1" x14ac:dyDescent="0.2">
      <c r="A29" s="106"/>
      <c r="B29" s="106"/>
      <c r="C29" s="106"/>
      <c r="D29" s="40" t="s">
        <v>47</v>
      </c>
      <c r="E29" s="31"/>
      <c r="F29" s="31"/>
      <c r="G29" s="31"/>
      <c r="H29" s="31"/>
      <c r="I29" s="37"/>
      <c r="J29" s="37"/>
      <c r="K29" s="38"/>
      <c r="L29" s="31"/>
      <c r="M29" s="36"/>
      <c r="N29" s="91" t="e">
        <f t="shared" si="3"/>
        <v>#DIV/0!</v>
      </c>
      <c r="O29" s="81">
        <f t="shared" si="4"/>
        <v>0</v>
      </c>
    </row>
    <row r="30" spans="1:15" hidden="1" x14ac:dyDescent="0.2">
      <c r="A30" s="106"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81">
        <f t="shared" si="4"/>
        <v>0</v>
      </c>
    </row>
    <row r="31" spans="1:15" hidden="1" x14ac:dyDescent="0.2">
      <c r="A31" s="106"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81">
        <f t="shared" si="4"/>
        <v>0</v>
      </c>
    </row>
    <row r="32" spans="1:15" hidden="1" x14ac:dyDescent="0.2">
      <c r="A32" s="106"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81">
        <f t="shared" si="4"/>
        <v>0</v>
      </c>
    </row>
    <row r="33" spans="1:15" hidden="1" x14ac:dyDescent="0.2">
      <c r="A33" s="106"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81">
        <f t="shared" si="4"/>
        <v>0</v>
      </c>
    </row>
    <row r="34" spans="1:15" hidden="1" x14ac:dyDescent="0.2">
      <c r="A34" s="106"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81">
        <f t="shared" si="4"/>
        <v>0</v>
      </c>
    </row>
    <row r="35" spans="1:15" hidden="1" x14ac:dyDescent="0.2">
      <c r="A35" s="106"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81">
        <f t="shared" si="4"/>
        <v>0</v>
      </c>
    </row>
    <row r="36" spans="1:15" hidden="1" x14ac:dyDescent="0.2">
      <c r="A36" s="106"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81">
        <f t="shared" si="4"/>
        <v>0</v>
      </c>
    </row>
    <row r="37" spans="1:15" hidden="1" x14ac:dyDescent="0.2">
      <c r="A37" s="106"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81">
        <f t="shared" si="4"/>
        <v>0</v>
      </c>
    </row>
    <row r="38" spans="1:15" hidden="1" x14ac:dyDescent="0.2">
      <c r="A38" s="106"/>
      <c r="B38" s="22" t="s">
        <v>144</v>
      </c>
      <c r="C38" s="22"/>
      <c r="D38" s="40" t="s">
        <v>376</v>
      </c>
      <c r="E38" s="31"/>
      <c r="F38" s="31"/>
      <c r="G38" s="31"/>
      <c r="H38" s="31"/>
      <c r="I38" s="37">
        <f t="shared" si="23"/>
        <v>0</v>
      </c>
      <c r="J38" s="37" t="e">
        <f t="shared" si="24"/>
        <v>#DIV/0!</v>
      </c>
      <c r="K38" s="38">
        <f t="shared" si="25"/>
        <v>0</v>
      </c>
      <c r="L38" s="31">
        <f t="shared" si="26"/>
        <v>0</v>
      </c>
      <c r="M38" s="36"/>
      <c r="N38" s="91" t="e">
        <f t="shared" si="3"/>
        <v>#DIV/0!</v>
      </c>
      <c r="O38" s="81">
        <f t="shared" si="4"/>
        <v>0</v>
      </c>
    </row>
    <row r="39" spans="1:15" ht="13.5" customHeight="1" x14ac:dyDescent="0.2">
      <c r="A39" s="106" t="s">
        <v>25</v>
      </c>
      <c r="B39" s="106">
        <v>3050</v>
      </c>
      <c r="C39" s="106" t="s">
        <v>134</v>
      </c>
      <c r="D39" s="41" t="s">
        <v>146</v>
      </c>
      <c r="E39" s="31">
        <v>1246.7</v>
      </c>
      <c r="F39" s="31">
        <v>1246.7</v>
      </c>
      <c r="G39" s="31">
        <v>139.065</v>
      </c>
      <c r="H39" s="31"/>
      <c r="I39" s="37">
        <f t="shared" si="16"/>
        <v>0</v>
      </c>
      <c r="J39" s="37">
        <f t="shared" si="9"/>
        <v>0</v>
      </c>
      <c r="K39" s="38">
        <f t="shared" si="17"/>
        <v>0</v>
      </c>
      <c r="L39" s="31">
        <f t="shared" si="18"/>
        <v>-139.065</v>
      </c>
      <c r="M39" s="31"/>
      <c r="N39" s="64" t="e">
        <f t="shared" si="3"/>
        <v>#DIV/0!</v>
      </c>
      <c r="O39" s="81">
        <f t="shared" si="4"/>
        <v>0</v>
      </c>
    </row>
    <row r="40" spans="1:15" ht="17.25" hidden="1" customHeight="1" x14ac:dyDescent="0.2">
      <c r="A40" s="106" t="s">
        <v>32</v>
      </c>
      <c r="B40" s="106" t="s">
        <v>147</v>
      </c>
      <c r="C40" s="106"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64" t="e">
        <f t="shared" si="3"/>
        <v>#DIV/0!</v>
      </c>
      <c r="O40" s="81">
        <f t="shared" si="4"/>
        <v>0</v>
      </c>
    </row>
    <row r="41" spans="1:15" ht="17.25" hidden="1" customHeight="1" x14ac:dyDescent="0.2">
      <c r="A41" s="106"/>
      <c r="B41" s="106"/>
      <c r="C41" s="106"/>
      <c r="D41" s="40" t="s">
        <v>47</v>
      </c>
      <c r="E41" s="31"/>
      <c r="F41" s="31"/>
      <c r="G41" s="31"/>
      <c r="H41" s="31"/>
      <c r="I41" s="37">
        <f t="shared" ref="I41:I46" si="27">IF(F41&gt;0,H41/F41*100,0)</f>
        <v>0</v>
      </c>
      <c r="J41" s="37" t="e">
        <f t="shared" ref="J41:J46" si="28">H41/G41*100</f>
        <v>#DIV/0!</v>
      </c>
      <c r="K41" s="38">
        <f t="shared" ref="K41:K46" si="29">IF(G41&gt;0,H41/G41*100,0)</f>
        <v>0</v>
      </c>
      <c r="L41" s="31"/>
      <c r="M41" s="36"/>
      <c r="N41" s="64" t="e">
        <f t="shared" si="3"/>
        <v>#DIV/0!</v>
      </c>
      <c r="O41" s="81">
        <f t="shared" si="4"/>
        <v>0</v>
      </c>
    </row>
    <row r="42" spans="1:15" ht="18" hidden="1" customHeight="1" x14ac:dyDescent="0.2">
      <c r="A42" s="106"/>
      <c r="B42" s="22" t="s">
        <v>223</v>
      </c>
      <c r="C42" s="106"/>
      <c r="D42" s="40" t="s">
        <v>218</v>
      </c>
      <c r="E42" s="31"/>
      <c r="F42" s="31"/>
      <c r="G42" s="31"/>
      <c r="H42" s="31"/>
      <c r="I42" s="37">
        <f t="shared" si="27"/>
        <v>0</v>
      </c>
      <c r="J42" s="37" t="e">
        <f t="shared" si="28"/>
        <v>#DIV/0!</v>
      </c>
      <c r="K42" s="38">
        <f t="shared" si="29"/>
        <v>0</v>
      </c>
      <c r="L42" s="31"/>
      <c r="M42" s="36"/>
      <c r="N42" s="64" t="e">
        <f t="shared" si="3"/>
        <v>#DIV/0!</v>
      </c>
      <c r="O42" s="81">
        <f t="shared" si="4"/>
        <v>0</v>
      </c>
    </row>
    <row r="43" spans="1:15" ht="28.5" hidden="1" customHeight="1" x14ac:dyDescent="0.2">
      <c r="A43" s="106"/>
      <c r="B43" s="22" t="s">
        <v>224</v>
      </c>
      <c r="C43" s="106"/>
      <c r="D43" s="40" t="s">
        <v>219</v>
      </c>
      <c r="E43" s="31"/>
      <c r="F43" s="31"/>
      <c r="G43" s="31"/>
      <c r="H43" s="31"/>
      <c r="I43" s="37">
        <f t="shared" si="27"/>
        <v>0</v>
      </c>
      <c r="J43" s="37" t="e">
        <f t="shared" si="28"/>
        <v>#DIV/0!</v>
      </c>
      <c r="K43" s="38">
        <f t="shared" si="29"/>
        <v>0</v>
      </c>
      <c r="L43" s="31"/>
      <c r="M43" s="36"/>
      <c r="N43" s="64" t="e">
        <f t="shared" si="3"/>
        <v>#DIV/0!</v>
      </c>
      <c r="O43" s="81">
        <f t="shared" si="4"/>
        <v>0</v>
      </c>
    </row>
    <row r="44" spans="1:15" ht="30.75" hidden="1" customHeight="1" x14ac:dyDescent="0.2">
      <c r="A44" s="106"/>
      <c r="B44" s="22" t="s">
        <v>225</v>
      </c>
      <c r="C44" s="106"/>
      <c r="D44" s="40" t="s">
        <v>220</v>
      </c>
      <c r="E44" s="31"/>
      <c r="F44" s="31"/>
      <c r="G44" s="31"/>
      <c r="H44" s="31"/>
      <c r="I44" s="37">
        <f t="shared" si="27"/>
        <v>0</v>
      </c>
      <c r="J44" s="37" t="e">
        <f t="shared" si="28"/>
        <v>#DIV/0!</v>
      </c>
      <c r="K44" s="38">
        <f t="shared" si="29"/>
        <v>0</v>
      </c>
      <c r="L44" s="31"/>
      <c r="M44" s="36"/>
      <c r="N44" s="64" t="e">
        <f t="shared" si="3"/>
        <v>#DIV/0!</v>
      </c>
      <c r="O44" s="81">
        <f t="shared" si="4"/>
        <v>0</v>
      </c>
    </row>
    <row r="45" spans="1:15" ht="27.75" hidden="1" customHeight="1" x14ac:dyDescent="0.2">
      <c r="A45" s="106"/>
      <c r="B45" s="22" t="s">
        <v>226</v>
      </c>
      <c r="C45" s="106"/>
      <c r="D45" s="40" t="s">
        <v>221</v>
      </c>
      <c r="E45" s="31"/>
      <c r="F45" s="31"/>
      <c r="G45" s="31"/>
      <c r="H45" s="31"/>
      <c r="I45" s="37">
        <f t="shared" si="27"/>
        <v>0</v>
      </c>
      <c r="J45" s="37" t="e">
        <f t="shared" si="28"/>
        <v>#DIV/0!</v>
      </c>
      <c r="K45" s="38">
        <f t="shared" si="29"/>
        <v>0</v>
      </c>
      <c r="L45" s="31"/>
      <c r="M45" s="36"/>
      <c r="N45" s="64" t="e">
        <f t="shared" si="3"/>
        <v>#DIV/0!</v>
      </c>
      <c r="O45" s="81">
        <f t="shared" si="4"/>
        <v>0</v>
      </c>
    </row>
    <row r="46" spans="1:15" ht="23.25" hidden="1" customHeight="1" x14ac:dyDescent="0.2">
      <c r="A46" s="106"/>
      <c r="B46" s="22" t="s">
        <v>227</v>
      </c>
      <c r="C46" s="106"/>
      <c r="D46" s="40" t="s">
        <v>222</v>
      </c>
      <c r="E46" s="31"/>
      <c r="F46" s="31"/>
      <c r="G46" s="31"/>
      <c r="H46" s="31"/>
      <c r="I46" s="37">
        <f t="shared" si="27"/>
        <v>0</v>
      </c>
      <c r="J46" s="37" t="e">
        <f t="shared" si="28"/>
        <v>#DIV/0!</v>
      </c>
      <c r="K46" s="38">
        <f t="shared" si="29"/>
        <v>0</v>
      </c>
      <c r="L46" s="31"/>
      <c r="M46" s="36"/>
      <c r="N46" s="64" t="e">
        <f t="shared" si="3"/>
        <v>#DIV/0!</v>
      </c>
      <c r="O46" s="81">
        <f t="shared" si="4"/>
        <v>0</v>
      </c>
    </row>
    <row r="47" spans="1:15" ht="27.75" hidden="1" customHeight="1" x14ac:dyDescent="0.2">
      <c r="A47" s="106"/>
      <c r="B47" s="22" t="s">
        <v>374</v>
      </c>
      <c r="C47" s="106"/>
      <c r="D47" s="40" t="s">
        <v>375</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64" t="e">
        <f t="shared" si="3"/>
        <v>#DIV/0!</v>
      </c>
      <c r="O47" s="81">
        <f t="shared" si="4"/>
        <v>0</v>
      </c>
    </row>
    <row r="48" spans="1:15" ht="15" customHeight="1" x14ac:dyDescent="0.2">
      <c r="A48" s="106" t="s">
        <v>12</v>
      </c>
      <c r="B48" s="106" t="s">
        <v>148</v>
      </c>
      <c r="C48" s="106" t="s">
        <v>149</v>
      </c>
      <c r="D48" s="41" t="s">
        <v>228</v>
      </c>
      <c r="E48" s="31">
        <v>105</v>
      </c>
      <c r="F48" s="31">
        <v>105</v>
      </c>
      <c r="G48" s="31">
        <v>2.7519999999999998</v>
      </c>
      <c r="H48" s="31"/>
      <c r="I48" s="37">
        <f t="shared" si="16"/>
        <v>0</v>
      </c>
      <c r="J48" s="37">
        <f t="shared" si="9"/>
        <v>0</v>
      </c>
      <c r="K48" s="38">
        <f t="shared" si="17"/>
        <v>0</v>
      </c>
      <c r="L48" s="31">
        <f t="shared" ref="L48" si="34">H48-G48</f>
        <v>-2.7519999999999998</v>
      </c>
      <c r="M48" s="31"/>
      <c r="N48" s="64" t="e">
        <f t="shared" si="3"/>
        <v>#DIV/0!</v>
      </c>
      <c r="O48" s="81">
        <f t="shared" si="4"/>
        <v>0</v>
      </c>
    </row>
    <row r="49" spans="1:15" ht="24" customHeight="1" x14ac:dyDescent="0.2">
      <c r="A49" s="106"/>
      <c r="B49" s="106" t="s">
        <v>183</v>
      </c>
      <c r="C49" s="106"/>
      <c r="D49" s="41" t="s">
        <v>229</v>
      </c>
      <c r="E49" s="31">
        <f>E51</f>
        <v>26068.084999999999</v>
      </c>
      <c r="F49" s="31">
        <f>F51</f>
        <v>26068.084999999999</v>
      </c>
      <c r="G49" s="31">
        <f t="shared" ref="G49" si="35">G51</f>
        <v>2232.8679999999999</v>
      </c>
      <c r="H49" s="31">
        <f t="shared" ref="H49" si="36">H51</f>
        <v>1854.732</v>
      </c>
      <c r="I49" s="37">
        <f t="shared" si="16"/>
        <v>7.1149530163032688</v>
      </c>
      <c r="J49" s="37">
        <f t="shared" si="9"/>
        <v>83.065008768991262</v>
      </c>
      <c r="K49" s="38">
        <f t="shared" si="17"/>
        <v>83.065008768991262</v>
      </c>
      <c r="L49" s="31">
        <f t="shared" si="18"/>
        <v>-378.13599999999997</v>
      </c>
      <c r="M49" s="36">
        <f t="shared" ref="M49" si="37">M51</f>
        <v>1869.203</v>
      </c>
      <c r="N49" s="38">
        <f t="shared" si="3"/>
        <v>99.225819774524226</v>
      </c>
      <c r="O49" s="81">
        <f t="shared" si="4"/>
        <v>-14.471000000000004</v>
      </c>
    </row>
    <row r="50" spans="1:15" ht="14.45" customHeight="1" x14ac:dyDescent="0.2">
      <c r="A50" s="106"/>
      <c r="B50" s="106"/>
      <c r="C50" s="106"/>
      <c r="D50" s="40" t="s">
        <v>47</v>
      </c>
      <c r="E50" s="31"/>
      <c r="F50" s="31"/>
      <c r="G50" s="31"/>
      <c r="H50" s="31"/>
      <c r="I50" s="37">
        <f t="shared" si="16"/>
        <v>0</v>
      </c>
      <c r="J50" s="37" t="e">
        <f t="shared" si="9"/>
        <v>#DIV/0!</v>
      </c>
      <c r="K50" s="38">
        <f t="shared" si="17"/>
        <v>0</v>
      </c>
      <c r="L50" s="31">
        <f t="shared" si="18"/>
        <v>0</v>
      </c>
      <c r="M50" s="36"/>
      <c r="N50" s="38"/>
      <c r="O50" s="81">
        <f t="shared" si="4"/>
        <v>0</v>
      </c>
    </row>
    <row r="51" spans="1:15" ht="24" customHeight="1" x14ac:dyDescent="0.2">
      <c r="A51" s="106" t="s">
        <v>70</v>
      </c>
      <c r="B51" s="22" t="s">
        <v>150</v>
      </c>
      <c r="C51" s="106" t="s">
        <v>151</v>
      </c>
      <c r="D51" s="40" t="s">
        <v>152</v>
      </c>
      <c r="E51" s="31">
        <v>26068.084999999999</v>
      </c>
      <c r="F51" s="31">
        <v>26068.084999999999</v>
      </c>
      <c r="G51" s="31">
        <v>2232.8679999999999</v>
      </c>
      <c r="H51" s="31">
        <v>1854.732</v>
      </c>
      <c r="I51" s="37">
        <f t="shared" si="16"/>
        <v>7.1149530163032688</v>
      </c>
      <c r="J51" s="37">
        <f t="shared" si="9"/>
        <v>83.065008768991262</v>
      </c>
      <c r="K51" s="38">
        <f t="shared" si="17"/>
        <v>83.065008768991262</v>
      </c>
      <c r="L51" s="31">
        <f t="shared" si="18"/>
        <v>-378.13599999999997</v>
      </c>
      <c r="M51" s="36">
        <v>1869.203</v>
      </c>
      <c r="N51" s="38">
        <f t="shared" si="3"/>
        <v>99.225819774524226</v>
      </c>
      <c r="O51" s="81">
        <f t="shared" si="4"/>
        <v>-14.471000000000004</v>
      </c>
    </row>
    <row r="52" spans="1:15" x14ac:dyDescent="0.2">
      <c r="A52" s="106"/>
      <c r="B52" s="106" t="s">
        <v>158</v>
      </c>
      <c r="C52" s="106"/>
      <c r="D52" s="41" t="s">
        <v>159</v>
      </c>
      <c r="E52" s="31">
        <f>E55</f>
        <v>724.70699999999999</v>
      </c>
      <c r="F52" s="31">
        <f>F55+F54</f>
        <v>724.70699999999999</v>
      </c>
      <c r="G52" s="31">
        <f t="shared" ref="G52:H52" si="38">G55+G54</f>
        <v>0</v>
      </c>
      <c r="H52" s="31">
        <f t="shared" si="38"/>
        <v>0</v>
      </c>
      <c r="I52" s="37">
        <f t="shared" si="16"/>
        <v>0</v>
      </c>
      <c r="J52" s="37" t="e">
        <f t="shared" si="9"/>
        <v>#DIV/0!</v>
      </c>
      <c r="K52" s="38">
        <f t="shared" si="17"/>
        <v>0</v>
      </c>
      <c r="L52" s="31">
        <f t="shared" si="18"/>
        <v>0</v>
      </c>
      <c r="M52" s="36">
        <f>M55+M54</f>
        <v>0</v>
      </c>
      <c r="N52" s="64" t="e">
        <f t="shared" si="3"/>
        <v>#DIV/0!</v>
      </c>
      <c r="O52" s="81">
        <f t="shared" si="4"/>
        <v>0</v>
      </c>
    </row>
    <row r="53" spans="1:15" x14ac:dyDescent="0.2">
      <c r="A53" s="106"/>
      <c r="B53" s="106"/>
      <c r="C53" s="106"/>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81">
        <f t="shared" si="4"/>
        <v>0</v>
      </c>
    </row>
    <row r="54" spans="1:15" ht="27" hidden="1" customHeight="1" x14ac:dyDescent="0.2">
      <c r="A54" s="106"/>
      <c r="B54" s="106" t="s">
        <v>393</v>
      </c>
      <c r="C54" s="106"/>
      <c r="D54" s="40" t="s">
        <v>394</v>
      </c>
      <c r="E54" s="31"/>
      <c r="F54" s="31"/>
      <c r="G54" s="31"/>
      <c r="H54" s="31"/>
      <c r="I54" s="37">
        <f t="shared" si="39"/>
        <v>0</v>
      </c>
      <c r="J54" s="37" t="e">
        <f t="shared" si="40"/>
        <v>#DIV/0!</v>
      </c>
      <c r="K54" s="38">
        <f t="shared" si="41"/>
        <v>0</v>
      </c>
      <c r="L54" s="31">
        <f t="shared" si="42"/>
        <v>0</v>
      </c>
      <c r="M54" s="36"/>
      <c r="N54" s="38" t="e">
        <f t="shared" si="3"/>
        <v>#DIV/0!</v>
      </c>
      <c r="O54" s="81">
        <f t="shared" si="4"/>
        <v>0</v>
      </c>
    </row>
    <row r="55" spans="1:15" x14ac:dyDescent="0.2">
      <c r="A55" s="106" t="s">
        <v>153</v>
      </c>
      <c r="B55" s="22" t="s">
        <v>154</v>
      </c>
      <c r="C55" s="22" t="s">
        <v>137</v>
      </c>
      <c r="D55" s="40" t="s">
        <v>155</v>
      </c>
      <c r="E55" s="31">
        <v>724.70699999999999</v>
      </c>
      <c r="F55" s="31">
        <v>724.70699999999999</v>
      </c>
      <c r="G55" s="31"/>
      <c r="H55" s="31"/>
      <c r="I55" s="37">
        <f t="shared" si="16"/>
        <v>0</v>
      </c>
      <c r="J55" s="37" t="e">
        <f t="shared" si="9"/>
        <v>#DIV/0!</v>
      </c>
      <c r="K55" s="38">
        <f t="shared" si="17"/>
        <v>0</v>
      </c>
      <c r="L55" s="31">
        <f t="shared" si="18"/>
        <v>0</v>
      </c>
      <c r="M55" s="31"/>
      <c r="N55" s="64" t="e">
        <f t="shared" si="3"/>
        <v>#DIV/0!</v>
      </c>
      <c r="O55" s="81">
        <f t="shared" si="4"/>
        <v>0</v>
      </c>
    </row>
    <row r="56" spans="1:15" x14ac:dyDescent="0.2">
      <c r="A56" s="106"/>
      <c r="B56" s="106" t="s">
        <v>230</v>
      </c>
      <c r="C56" s="106"/>
      <c r="D56" s="41" t="s">
        <v>157</v>
      </c>
      <c r="E56" s="31">
        <f>SUM(E58:E59)</f>
        <v>8064.424</v>
      </c>
      <c r="F56" s="31">
        <f>SUM(F58:F59)</f>
        <v>8064.424</v>
      </c>
      <c r="G56" s="31">
        <f>SUM(G58:G59)</f>
        <v>617.87699999999995</v>
      </c>
      <c r="H56" s="31">
        <f>SUM(H58:H59)</f>
        <v>574.77499999999998</v>
      </c>
      <c r="I56" s="37">
        <f t="shared" si="16"/>
        <v>7.1272914221772066</v>
      </c>
      <c r="J56" s="37">
        <f t="shared" si="9"/>
        <v>93.024177951275107</v>
      </c>
      <c r="K56" s="38">
        <f t="shared" si="17"/>
        <v>93.024177951275107</v>
      </c>
      <c r="L56" s="31">
        <f t="shared" si="18"/>
        <v>-43.101999999999975</v>
      </c>
      <c r="M56" s="36">
        <f>SUM(M58:M59)</f>
        <v>629.30600000000004</v>
      </c>
      <c r="N56" s="38">
        <f t="shared" si="3"/>
        <v>91.334740174096538</v>
      </c>
      <c r="O56" s="81">
        <f t="shared" si="4"/>
        <v>-54.531000000000063</v>
      </c>
    </row>
    <row r="57" spans="1:15" x14ac:dyDescent="0.2">
      <c r="A57" s="106"/>
      <c r="B57" s="106"/>
      <c r="C57" s="106"/>
      <c r="D57" s="40" t="s">
        <v>47</v>
      </c>
      <c r="E57" s="31"/>
      <c r="F57" s="31"/>
      <c r="G57" s="31"/>
      <c r="H57" s="31"/>
      <c r="I57" s="37">
        <f t="shared" si="16"/>
        <v>0</v>
      </c>
      <c r="J57" s="37" t="e">
        <f t="shared" si="9"/>
        <v>#DIV/0!</v>
      </c>
      <c r="K57" s="38">
        <f t="shared" si="17"/>
        <v>0</v>
      </c>
      <c r="L57" s="31">
        <f t="shared" si="18"/>
        <v>0</v>
      </c>
      <c r="M57" s="36"/>
      <c r="N57" s="38"/>
      <c r="O57" s="81">
        <f t="shared" si="4"/>
        <v>0</v>
      </c>
    </row>
    <row r="58" spans="1:15" x14ac:dyDescent="0.2">
      <c r="A58" s="106" t="s">
        <v>68</v>
      </c>
      <c r="B58" s="22" t="s">
        <v>231</v>
      </c>
      <c r="C58" s="22" t="s">
        <v>137</v>
      </c>
      <c r="D58" s="40" t="s">
        <v>382</v>
      </c>
      <c r="E58" s="31">
        <v>7981.24</v>
      </c>
      <c r="F58" s="31">
        <v>7981.24</v>
      </c>
      <c r="G58" s="31">
        <v>617.87699999999995</v>
      </c>
      <c r="H58" s="31">
        <v>574.77499999999998</v>
      </c>
      <c r="I58" s="37">
        <f t="shared" si="16"/>
        <v>7.2015751938295303</v>
      </c>
      <c r="J58" s="37">
        <f t="shared" si="9"/>
        <v>93.024177951275107</v>
      </c>
      <c r="K58" s="38">
        <f t="shared" si="17"/>
        <v>93.024177951275107</v>
      </c>
      <c r="L58" s="31">
        <f t="shared" si="18"/>
        <v>-43.101999999999975</v>
      </c>
      <c r="M58" s="31">
        <v>629.30600000000004</v>
      </c>
      <c r="N58" s="38">
        <f t="shared" si="3"/>
        <v>91.334740174096538</v>
      </c>
      <c r="O58" s="81">
        <f t="shared" si="4"/>
        <v>-54.531000000000063</v>
      </c>
    </row>
    <row r="59" spans="1:15" x14ac:dyDescent="0.2">
      <c r="A59" s="106" t="s">
        <v>22</v>
      </c>
      <c r="B59" s="22" t="s">
        <v>232</v>
      </c>
      <c r="C59" s="22" t="s">
        <v>137</v>
      </c>
      <c r="D59" s="40" t="s">
        <v>161</v>
      </c>
      <c r="E59" s="31">
        <v>83.183999999999997</v>
      </c>
      <c r="F59" s="31">
        <v>83.183999999999997</v>
      </c>
      <c r="G59" s="31"/>
      <c r="H59" s="31"/>
      <c r="I59" s="37">
        <f t="shared" si="16"/>
        <v>0</v>
      </c>
      <c r="J59" s="37" t="e">
        <f t="shared" si="9"/>
        <v>#DIV/0!</v>
      </c>
      <c r="K59" s="38">
        <f t="shared" si="17"/>
        <v>0</v>
      </c>
      <c r="L59" s="31">
        <f t="shared" si="18"/>
        <v>0</v>
      </c>
      <c r="M59" s="36"/>
      <c r="N59" s="83" t="e">
        <f t="shared" si="3"/>
        <v>#DIV/0!</v>
      </c>
      <c r="O59" s="81">
        <f t="shared" si="4"/>
        <v>0</v>
      </c>
    </row>
    <row r="60" spans="1:15" x14ac:dyDescent="0.2">
      <c r="A60" s="106"/>
      <c r="B60" s="106" t="s">
        <v>156</v>
      </c>
      <c r="C60" s="106"/>
      <c r="D60" s="41" t="s">
        <v>163</v>
      </c>
      <c r="E60" s="31">
        <f>SUM(E62:E63)</f>
        <v>11591.701000000001</v>
      </c>
      <c r="F60" s="31">
        <f>SUM(F62:F63)</f>
        <v>11591.701000000001</v>
      </c>
      <c r="G60" s="31">
        <f t="shared" ref="G60:H60" si="43">SUM(G62:G63)</f>
        <v>639.03099999999995</v>
      </c>
      <c r="H60" s="31">
        <f t="shared" si="43"/>
        <v>638.22</v>
      </c>
      <c r="I60" s="37">
        <f t="shared" si="16"/>
        <v>5.5058355973812647</v>
      </c>
      <c r="J60" s="37">
        <f t="shared" si="9"/>
        <v>99.873089098963902</v>
      </c>
      <c r="K60" s="38">
        <f t="shared" si="17"/>
        <v>99.873089098963902</v>
      </c>
      <c r="L60" s="31">
        <f t="shared" si="18"/>
        <v>-0.81099999999992178</v>
      </c>
      <c r="M60" s="36">
        <f t="shared" ref="M60" si="44">SUM(M62:M63)</f>
        <v>605.67100000000005</v>
      </c>
      <c r="N60" s="38">
        <f t="shared" si="3"/>
        <v>105.37403970142205</v>
      </c>
      <c r="O60" s="81">
        <f t="shared" si="4"/>
        <v>32.548999999999978</v>
      </c>
    </row>
    <row r="61" spans="1:15" x14ac:dyDescent="0.2">
      <c r="A61" s="106"/>
      <c r="B61" s="106"/>
      <c r="C61" s="106"/>
      <c r="D61" s="40" t="s">
        <v>47</v>
      </c>
      <c r="E61" s="31"/>
      <c r="F61" s="31"/>
      <c r="G61" s="31"/>
      <c r="H61" s="31"/>
      <c r="I61" s="37">
        <f t="shared" si="16"/>
        <v>0</v>
      </c>
      <c r="J61" s="37" t="e">
        <f t="shared" si="9"/>
        <v>#DIV/0!</v>
      </c>
      <c r="K61" s="38">
        <f t="shared" si="17"/>
        <v>0</v>
      </c>
      <c r="L61" s="31">
        <f t="shared" si="18"/>
        <v>0</v>
      </c>
      <c r="M61" s="36"/>
      <c r="N61" s="38"/>
      <c r="O61" s="81">
        <f t="shared" si="4"/>
        <v>0</v>
      </c>
    </row>
    <row r="62" spans="1:15" x14ac:dyDescent="0.2">
      <c r="A62" s="106" t="s">
        <v>104</v>
      </c>
      <c r="B62" s="22" t="s">
        <v>160</v>
      </c>
      <c r="C62" s="22" t="s">
        <v>137</v>
      </c>
      <c r="D62" s="40" t="s">
        <v>164</v>
      </c>
      <c r="E62" s="31">
        <v>9584.0730000000003</v>
      </c>
      <c r="F62" s="31">
        <v>9584.0730000000003</v>
      </c>
      <c r="G62" s="31">
        <v>629.03099999999995</v>
      </c>
      <c r="H62" s="31">
        <v>628.22900000000004</v>
      </c>
      <c r="I62" s="37">
        <f t="shared" si="16"/>
        <v>6.5549271171035528</v>
      </c>
      <c r="J62" s="37">
        <f t="shared" si="9"/>
        <v>99.87250230910719</v>
      </c>
      <c r="K62" s="38">
        <f t="shared" si="17"/>
        <v>99.87250230910719</v>
      </c>
      <c r="L62" s="31">
        <f t="shared" si="18"/>
        <v>-0.80199999999990723</v>
      </c>
      <c r="M62" s="31">
        <v>595.31500000000005</v>
      </c>
      <c r="N62" s="38">
        <f t="shared" si="3"/>
        <v>105.52883767417249</v>
      </c>
      <c r="O62" s="81">
        <f t="shared" si="4"/>
        <v>32.913999999999987</v>
      </c>
    </row>
    <row r="63" spans="1:15" x14ac:dyDescent="0.2">
      <c r="A63" s="106" t="s">
        <v>69</v>
      </c>
      <c r="B63" s="22" t="s">
        <v>233</v>
      </c>
      <c r="C63" s="22" t="s">
        <v>137</v>
      </c>
      <c r="D63" s="40" t="s">
        <v>165</v>
      </c>
      <c r="E63" s="31">
        <v>2007.6279999999999</v>
      </c>
      <c r="F63" s="31">
        <v>2007.6279999999999</v>
      </c>
      <c r="G63" s="31">
        <v>10</v>
      </c>
      <c r="H63" s="31">
        <v>9.9909999999999997</v>
      </c>
      <c r="I63" s="37">
        <f t="shared" si="16"/>
        <v>0.4976519554419444</v>
      </c>
      <c r="J63" s="37">
        <f t="shared" si="9"/>
        <v>99.91</v>
      </c>
      <c r="K63" s="38">
        <f t="shared" si="17"/>
        <v>99.91</v>
      </c>
      <c r="L63" s="31">
        <f t="shared" si="18"/>
        <v>-9.0000000000003411E-3</v>
      </c>
      <c r="M63" s="31">
        <v>10.356</v>
      </c>
      <c r="N63" s="38">
        <f>H63/M63*100</f>
        <v>96.475473155658548</v>
      </c>
      <c r="O63" s="81">
        <f>H63-M63</f>
        <v>-0.36500000000000021</v>
      </c>
    </row>
    <row r="64" spans="1:15" ht="25.5" x14ac:dyDescent="0.2">
      <c r="A64" s="106" t="s">
        <v>3</v>
      </c>
      <c r="B64" s="106" t="s">
        <v>162</v>
      </c>
      <c r="C64" s="106" t="s">
        <v>137</v>
      </c>
      <c r="D64" s="41" t="s">
        <v>167</v>
      </c>
      <c r="E64" s="31">
        <v>4141.16</v>
      </c>
      <c r="F64" s="31">
        <v>4141.16</v>
      </c>
      <c r="G64" s="31"/>
      <c r="H64" s="31"/>
      <c r="I64" s="37">
        <f t="shared" si="16"/>
        <v>0</v>
      </c>
      <c r="J64" s="37" t="e">
        <f t="shared" si="9"/>
        <v>#DIV/0!</v>
      </c>
      <c r="K64" s="38">
        <f t="shared" si="17"/>
        <v>0</v>
      </c>
      <c r="L64" s="31">
        <f t="shared" si="18"/>
        <v>0</v>
      </c>
      <c r="M64" s="31"/>
      <c r="N64" s="83" t="e">
        <f t="shared" si="3"/>
        <v>#DIV/0!</v>
      </c>
      <c r="O64" s="81">
        <f t="shared" si="4"/>
        <v>0</v>
      </c>
    </row>
    <row r="65" spans="1:15" ht="37.5" customHeight="1" x14ac:dyDescent="0.2">
      <c r="A65" s="106"/>
      <c r="B65" s="106" t="s">
        <v>166</v>
      </c>
      <c r="C65" s="106"/>
      <c r="D65" s="66" t="s">
        <v>234</v>
      </c>
      <c r="E65" s="31">
        <v>20714.740000000002</v>
      </c>
      <c r="F65" s="31">
        <v>20714.740000000002</v>
      </c>
      <c r="G65" s="31">
        <v>947.63900000000001</v>
      </c>
      <c r="H65" s="31">
        <v>947.63900000000001</v>
      </c>
      <c r="I65" s="37">
        <f t="shared" si="16"/>
        <v>4.5747086374243651</v>
      </c>
      <c r="J65" s="37">
        <f t="shared" si="9"/>
        <v>100</v>
      </c>
      <c r="K65" s="38">
        <f t="shared" si="17"/>
        <v>100</v>
      </c>
      <c r="L65" s="31">
        <f t="shared" si="18"/>
        <v>0</v>
      </c>
      <c r="M65" s="31">
        <v>782.70399999999995</v>
      </c>
      <c r="N65" s="38">
        <f t="shared" si="3"/>
        <v>121.07246162022938</v>
      </c>
      <c r="O65" s="81">
        <f t="shared" si="4"/>
        <v>164.93500000000006</v>
      </c>
    </row>
    <row r="66" spans="1:15" x14ac:dyDescent="0.2">
      <c r="A66" s="106" t="s">
        <v>110</v>
      </c>
      <c r="B66" s="22" t="s">
        <v>235</v>
      </c>
      <c r="C66" s="22" t="s">
        <v>145</v>
      </c>
      <c r="D66" s="41" t="s">
        <v>237</v>
      </c>
      <c r="E66" s="31">
        <f>E68</f>
        <v>292.3</v>
      </c>
      <c r="F66" s="31">
        <f>F68</f>
        <v>292.3</v>
      </c>
      <c r="G66" s="31">
        <f t="shared" ref="G66" si="45">G68</f>
        <v>48.712000000000003</v>
      </c>
      <c r="H66" s="31">
        <f t="shared" ref="H66" si="46">H68</f>
        <v>0</v>
      </c>
      <c r="I66" s="37">
        <f t="shared" si="16"/>
        <v>0</v>
      </c>
      <c r="J66" s="37">
        <f t="shared" si="9"/>
        <v>0</v>
      </c>
      <c r="K66" s="38">
        <f t="shared" si="17"/>
        <v>0</v>
      </c>
      <c r="L66" s="31">
        <f t="shared" si="18"/>
        <v>-48.712000000000003</v>
      </c>
      <c r="M66" s="36">
        <f t="shared" ref="M66" si="47">M68</f>
        <v>0</v>
      </c>
      <c r="N66" s="64" t="e">
        <f t="shared" si="3"/>
        <v>#DIV/0!</v>
      </c>
      <c r="O66" s="81">
        <f t="shared" si="4"/>
        <v>0</v>
      </c>
    </row>
    <row r="67" spans="1:15" x14ac:dyDescent="0.2">
      <c r="A67" s="106"/>
      <c r="B67" s="22"/>
      <c r="C67" s="22"/>
      <c r="D67" s="40" t="s">
        <v>47</v>
      </c>
      <c r="E67" s="31"/>
      <c r="F67" s="31"/>
      <c r="G67" s="31"/>
      <c r="H67" s="31"/>
      <c r="I67" s="37"/>
      <c r="J67" s="37"/>
      <c r="K67" s="38"/>
      <c r="L67" s="31"/>
      <c r="M67" s="36"/>
      <c r="N67" s="64"/>
      <c r="O67" s="81">
        <f t="shared" si="4"/>
        <v>0</v>
      </c>
    </row>
    <row r="68" spans="1:15" ht="25.5" x14ac:dyDescent="0.2">
      <c r="A68" s="106" t="s">
        <v>6</v>
      </c>
      <c r="B68" s="22" t="s">
        <v>236</v>
      </c>
      <c r="C68" s="22" t="s">
        <v>145</v>
      </c>
      <c r="D68" s="40" t="s">
        <v>238</v>
      </c>
      <c r="E68" s="31">
        <v>292.3</v>
      </c>
      <c r="F68" s="31">
        <v>292.3</v>
      </c>
      <c r="G68" s="31">
        <v>48.712000000000003</v>
      </c>
      <c r="H68" s="31"/>
      <c r="I68" s="37">
        <f t="shared" si="16"/>
        <v>0</v>
      </c>
      <c r="J68" s="37">
        <f t="shared" si="9"/>
        <v>0</v>
      </c>
      <c r="K68" s="38">
        <f t="shared" si="17"/>
        <v>0</v>
      </c>
      <c r="L68" s="31">
        <f t="shared" si="18"/>
        <v>-48.712000000000003</v>
      </c>
      <c r="M68" s="31"/>
      <c r="N68" s="64" t="e">
        <f t="shared" si="3"/>
        <v>#DIV/0!</v>
      </c>
      <c r="O68" s="81">
        <f t="shared" si="4"/>
        <v>0</v>
      </c>
    </row>
    <row r="69" spans="1:15" ht="27.75" customHeight="1" x14ac:dyDescent="0.2">
      <c r="A69" s="106" t="s">
        <v>71</v>
      </c>
      <c r="B69" s="106" t="s">
        <v>168</v>
      </c>
      <c r="C69" s="106" t="s">
        <v>170</v>
      </c>
      <c r="D69" s="66" t="s">
        <v>383</v>
      </c>
      <c r="E69" s="31">
        <v>1318.345</v>
      </c>
      <c r="F69" s="31">
        <v>1318.345</v>
      </c>
      <c r="G69" s="31">
        <v>122.84399999999999</v>
      </c>
      <c r="H69" s="31">
        <v>122.843</v>
      </c>
      <c r="I69" s="37">
        <f t="shared" si="16"/>
        <v>9.3179706374279867</v>
      </c>
      <c r="J69" s="37">
        <f t="shared" si="9"/>
        <v>99.999185959428232</v>
      </c>
      <c r="K69" s="38">
        <f t="shared" si="17"/>
        <v>99.999185959428232</v>
      </c>
      <c r="L69" s="31">
        <f t="shared" si="18"/>
        <v>-9.9999999999056399E-4</v>
      </c>
      <c r="M69" s="31">
        <v>46.637</v>
      </c>
      <c r="N69" s="102" t="s">
        <v>436</v>
      </c>
      <c r="O69" s="81">
        <f t="shared" si="4"/>
        <v>76.206000000000003</v>
      </c>
    </row>
    <row r="70" spans="1:15" x14ac:dyDescent="0.2">
      <c r="A70" s="106"/>
      <c r="B70" s="106" t="s">
        <v>169</v>
      </c>
      <c r="C70" s="106"/>
      <c r="D70" s="41" t="s">
        <v>171</v>
      </c>
      <c r="E70" s="31">
        <f>E72</f>
        <v>5261.2160000000003</v>
      </c>
      <c r="F70" s="31">
        <f>F72</f>
        <v>5261.2160000000003</v>
      </c>
      <c r="G70" s="31">
        <f t="shared" ref="G70" si="48">G72</f>
        <v>365.67399999999998</v>
      </c>
      <c r="H70" s="31">
        <f t="shared" ref="H70" si="49">H72</f>
        <v>365.67</v>
      </c>
      <c r="I70" s="37">
        <f t="shared" si="16"/>
        <v>6.9502943806146718</v>
      </c>
      <c r="J70" s="37">
        <f t="shared" si="9"/>
        <v>99.998906129503339</v>
      </c>
      <c r="K70" s="38">
        <f t="shared" si="17"/>
        <v>99.998906129503339</v>
      </c>
      <c r="L70" s="31">
        <f t="shared" si="18"/>
        <v>-3.999999999962256E-3</v>
      </c>
      <c r="M70" s="36">
        <f t="shared" ref="M70" si="50">M72</f>
        <v>0</v>
      </c>
      <c r="N70" s="64" t="e">
        <f t="shared" si="3"/>
        <v>#DIV/0!</v>
      </c>
      <c r="O70" s="81">
        <f t="shared" si="4"/>
        <v>365.67</v>
      </c>
    </row>
    <row r="71" spans="1:15" x14ac:dyDescent="0.2">
      <c r="A71" s="106"/>
      <c r="B71" s="106"/>
      <c r="C71" s="106"/>
      <c r="D71" s="40" t="s">
        <v>47</v>
      </c>
      <c r="E71" s="31"/>
      <c r="F71" s="31"/>
      <c r="G71" s="31"/>
      <c r="H71" s="31"/>
      <c r="I71" s="37">
        <f t="shared" si="16"/>
        <v>0</v>
      </c>
      <c r="J71" s="37" t="e">
        <f t="shared" si="9"/>
        <v>#DIV/0!</v>
      </c>
      <c r="K71" s="38">
        <f t="shared" si="17"/>
        <v>0</v>
      </c>
      <c r="L71" s="31">
        <f t="shared" si="18"/>
        <v>0</v>
      </c>
      <c r="M71" s="36"/>
      <c r="N71" s="64"/>
      <c r="O71" s="81">
        <f t="shared" si="4"/>
        <v>0</v>
      </c>
    </row>
    <row r="72" spans="1:15" ht="25.5" x14ac:dyDescent="0.2">
      <c r="A72" s="106" t="s">
        <v>72</v>
      </c>
      <c r="B72" s="22" t="s">
        <v>239</v>
      </c>
      <c r="C72" s="22" t="s">
        <v>149</v>
      </c>
      <c r="D72" s="40" t="s">
        <v>384</v>
      </c>
      <c r="E72" s="31">
        <v>5261.2160000000003</v>
      </c>
      <c r="F72" s="31">
        <v>5261.2160000000003</v>
      </c>
      <c r="G72" s="31">
        <v>365.67399999999998</v>
      </c>
      <c r="H72" s="31">
        <v>365.67</v>
      </c>
      <c r="I72" s="37">
        <f t="shared" si="16"/>
        <v>6.9502943806146718</v>
      </c>
      <c r="J72" s="37">
        <f t="shared" si="9"/>
        <v>99.998906129503339</v>
      </c>
      <c r="K72" s="38">
        <f t="shared" si="17"/>
        <v>99.998906129503339</v>
      </c>
      <c r="L72" s="31">
        <f t="shared" si="18"/>
        <v>-3.999999999962256E-3</v>
      </c>
      <c r="M72" s="31"/>
      <c r="N72" s="64" t="e">
        <f t="shared" si="3"/>
        <v>#DIV/0!</v>
      </c>
      <c r="O72" s="81">
        <f t="shared" si="4"/>
        <v>365.67</v>
      </c>
    </row>
    <row r="73" spans="1:15" ht="30" hidden="1" customHeight="1" x14ac:dyDescent="0.2">
      <c r="A73" s="106"/>
      <c r="B73" s="106" t="s">
        <v>241</v>
      </c>
      <c r="C73" s="22"/>
      <c r="D73" s="41" t="s">
        <v>411</v>
      </c>
      <c r="E73" s="31"/>
      <c r="F73" s="31"/>
      <c r="G73" s="31"/>
      <c r="H73" s="31"/>
      <c r="I73" s="37">
        <f t="shared" si="16"/>
        <v>0</v>
      </c>
      <c r="J73" s="37" t="e">
        <f t="shared" si="9"/>
        <v>#DIV/0!</v>
      </c>
      <c r="K73" s="38">
        <f t="shared" si="17"/>
        <v>0</v>
      </c>
      <c r="L73" s="31">
        <f t="shared" si="18"/>
        <v>0</v>
      </c>
      <c r="M73" s="36"/>
      <c r="N73" s="64" t="e">
        <f t="shared" si="3"/>
        <v>#DIV/0!</v>
      </c>
      <c r="O73" s="81">
        <f t="shared" ref="O73:O143" si="51">H73-M73</f>
        <v>0</v>
      </c>
    </row>
    <row r="74" spans="1:15" x14ac:dyDescent="0.2">
      <c r="A74" s="106" t="s">
        <v>31</v>
      </c>
      <c r="B74" s="106" t="s">
        <v>242</v>
      </c>
      <c r="C74" s="106" t="s">
        <v>172</v>
      </c>
      <c r="D74" s="41" t="s">
        <v>243</v>
      </c>
      <c r="E74" s="31">
        <f>SUM(E76:E77)</f>
        <v>55463.563999999998</v>
      </c>
      <c r="F74" s="31">
        <f>SUM(F76:F77)</f>
        <v>55463.563999999998</v>
      </c>
      <c r="G74" s="31">
        <f t="shared" ref="G74" si="52">SUM(G76:G77)</f>
        <v>1723.845</v>
      </c>
      <c r="H74" s="31">
        <f t="shared" ref="H74" si="53">SUM(H76:H77)</f>
        <v>1648.923</v>
      </c>
      <c r="I74" s="37">
        <f t="shared" si="16"/>
        <v>2.9729842099580908</v>
      </c>
      <c r="J74" s="37">
        <f t="shared" si="9"/>
        <v>95.653785578169732</v>
      </c>
      <c r="K74" s="38">
        <f t="shared" si="17"/>
        <v>95.653785578169732</v>
      </c>
      <c r="L74" s="31">
        <f t="shared" si="18"/>
        <v>-74.922000000000025</v>
      </c>
      <c r="M74" s="36">
        <f t="shared" ref="M74" si="54">SUM(M76:M77)</f>
        <v>1116.8309999999999</v>
      </c>
      <c r="N74" s="38">
        <f t="shared" ref="N74:N143" si="55">H74/M74*100</f>
        <v>147.64301850503793</v>
      </c>
      <c r="O74" s="81">
        <f t="shared" si="51"/>
        <v>532.0920000000001</v>
      </c>
    </row>
    <row r="75" spans="1:15" x14ac:dyDescent="0.2">
      <c r="A75" s="106"/>
      <c r="B75" s="106"/>
      <c r="C75" s="106"/>
      <c r="D75" s="40" t="s">
        <v>47</v>
      </c>
      <c r="E75" s="31"/>
      <c r="F75" s="31"/>
      <c r="G75" s="31"/>
      <c r="H75" s="31"/>
      <c r="I75" s="37">
        <f t="shared" si="16"/>
        <v>0</v>
      </c>
      <c r="J75" s="37"/>
      <c r="K75" s="38">
        <f t="shared" si="17"/>
        <v>0</v>
      </c>
      <c r="L75" s="31"/>
      <c r="M75" s="36"/>
      <c r="N75" s="38"/>
      <c r="O75" s="81">
        <f t="shared" si="51"/>
        <v>0</v>
      </c>
    </row>
    <row r="76" spans="1:15" x14ac:dyDescent="0.2">
      <c r="A76" s="106"/>
      <c r="B76" s="22" t="s">
        <v>244</v>
      </c>
      <c r="C76" s="106"/>
      <c r="D76" s="40" t="s">
        <v>246</v>
      </c>
      <c r="E76" s="31">
        <v>4006.13</v>
      </c>
      <c r="F76" s="31">
        <v>4006.13</v>
      </c>
      <c r="G76" s="31">
        <v>317.20999999999998</v>
      </c>
      <c r="H76" s="31">
        <v>295.86700000000002</v>
      </c>
      <c r="I76" s="37">
        <f t="shared" si="16"/>
        <v>7.3853569404887009</v>
      </c>
      <c r="J76" s="37"/>
      <c r="K76" s="38">
        <f t="shared" si="17"/>
        <v>93.271649695785143</v>
      </c>
      <c r="L76" s="31">
        <f t="shared" ref="L76:L77" si="56">H76-G76</f>
        <v>-21.342999999999961</v>
      </c>
      <c r="M76" s="31">
        <v>290.97800000000001</v>
      </c>
      <c r="N76" s="38">
        <f t="shared" si="55"/>
        <v>101.68019575363085</v>
      </c>
      <c r="O76" s="81">
        <f t="shared" si="51"/>
        <v>4.88900000000001</v>
      </c>
    </row>
    <row r="77" spans="1:15" x14ac:dyDescent="0.2">
      <c r="A77" s="106"/>
      <c r="B77" s="22" t="s">
        <v>245</v>
      </c>
      <c r="C77" s="106"/>
      <c r="D77" s="40" t="s">
        <v>247</v>
      </c>
      <c r="E77" s="31">
        <v>51457.434000000001</v>
      </c>
      <c r="F77" s="31">
        <v>51457.434000000001</v>
      </c>
      <c r="G77" s="31">
        <v>1406.635</v>
      </c>
      <c r="H77" s="31">
        <v>1353.056</v>
      </c>
      <c r="I77" s="37">
        <f t="shared" si="16"/>
        <v>2.629466521785754</v>
      </c>
      <c r="J77" s="37"/>
      <c r="K77" s="38">
        <f t="shared" si="17"/>
        <v>96.190980602643904</v>
      </c>
      <c r="L77" s="31">
        <f t="shared" si="56"/>
        <v>-53.578999999999951</v>
      </c>
      <c r="M77" s="31">
        <v>825.85299999999995</v>
      </c>
      <c r="N77" s="38">
        <f t="shared" si="55"/>
        <v>163.83738994712135</v>
      </c>
      <c r="O77" s="81">
        <f t="shared" si="51"/>
        <v>527.20300000000009</v>
      </c>
    </row>
    <row r="78" spans="1:15" ht="14.25" x14ac:dyDescent="0.2">
      <c r="A78" s="12" t="s">
        <v>36</v>
      </c>
      <c r="B78" s="12" t="s">
        <v>173</v>
      </c>
      <c r="C78" s="27"/>
      <c r="D78" s="33" t="s">
        <v>50</v>
      </c>
      <c r="E78" s="32">
        <v>82270.129000000001</v>
      </c>
      <c r="F78" s="32">
        <v>82270.129000000001</v>
      </c>
      <c r="G78" s="32">
        <v>4781.3490000000002</v>
      </c>
      <c r="H78" s="32">
        <v>4781.2640000000001</v>
      </c>
      <c r="I78" s="34">
        <f t="shared" si="16"/>
        <v>5.8116646444057478</v>
      </c>
      <c r="J78" s="34">
        <f t="shared" si="9"/>
        <v>99.99822225903192</v>
      </c>
      <c r="K78" s="35">
        <f t="shared" si="17"/>
        <v>99.99822225903192</v>
      </c>
      <c r="L78" s="32">
        <f t="shared" si="18"/>
        <v>-8.500000000003638E-2</v>
      </c>
      <c r="M78" s="32">
        <v>6426.7550000000001</v>
      </c>
      <c r="N78" s="35">
        <f t="shared" si="55"/>
        <v>74.396238848376825</v>
      </c>
      <c r="O78" s="80">
        <f t="shared" si="51"/>
        <v>-1645.491</v>
      </c>
    </row>
    <row r="79" spans="1:15" ht="14.25" x14ac:dyDescent="0.2">
      <c r="A79" s="12" t="s">
        <v>38</v>
      </c>
      <c r="B79" s="12" t="s">
        <v>174</v>
      </c>
      <c r="C79" s="27"/>
      <c r="D79" s="33" t="s">
        <v>52</v>
      </c>
      <c r="E79" s="32">
        <v>97153.093999999997</v>
      </c>
      <c r="F79" s="32">
        <v>97153.093999999997</v>
      </c>
      <c r="G79" s="32">
        <v>6086.0860000000002</v>
      </c>
      <c r="H79" s="32">
        <v>6077.8109999999997</v>
      </c>
      <c r="I79" s="34">
        <f t="shared" si="16"/>
        <v>6.2559109028478295</v>
      </c>
      <c r="J79" s="34">
        <f t="shared" si="9"/>
        <v>99.864034126366263</v>
      </c>
      <c r="K79" s="35">
        <f t="shared" si="17"/>
        <v>99.864034126366263</v>
      </c>
      <c r="L79" s="32">
        <f t="shared" si="18"/>
        <v>-8.2750000000005457</v>
      </c>
      <c r="M79" s="32">
        <v>6142.808</v>
      </c>
      <c r="N79" s="35">
        <f t="shared" si="55"/>
        <v>98.941900837532287</v>
      </c>
      <c r="O79" s="80">
        <f t="shared" si="51"/>
        <v>-64.997000000000298</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5"/>
        <v>#DIV/0!</v>
      </c>
      <c r="O80" s="80">
        <f t="shared" si="51"/>
        <v>0</v>
      </c>
    </row>
    <row r="81" spans="1:15" ht="14.25" x14ac:dyDescent="0.2">
      <c r="A81" s="12" t="s">
        <v>30</v>
      </c>
      <c r="B81" s="12" t="s">
        <v>175</v>
      </c>
      <c r="C81" s="27"/>
      <c r="D81" s="33" t="s">
        <v>107</v>
      </c>
      <c r="E81" s="32">
        <f>E83+E89+E92+E96</f>
        <v>538484.57199999993</v>
      </c>
      <c r="F81" s="32">
        <f>F83+F89+F92+F96</f>
        <v>538484.57199999993</v>
      </c>
      <c r="G81" s="32">
        <f>G83+G89+G92+G96+G88</f>
        <v>20522.070999999996</v>
      </c>
      <c r="H81" s="32">
        <f>H83+H89+H92+H96+H88</f>
        <v>19110.117999999999</v>
      </c>
      <c r="I81" s="34">
        <f t="shared" si="16"/>
        <v>3.5488701057901433</v>
      </c>
      <c r="J81" s="34">
        <f t="shared" si="9"/>
        <v>93.119831814245273</v>
      </c>
      <c r="K81" s="35">
        <f t="shared" si="17"/>
        <v>93.119831814245273</v>
      </c>
      <c r="L81" s="32">
        <f t="shared" si="18"/>
        <v>-1411.9529999999977</v>
      </c>
      <c r="M81" s="30">
        <f>M83+M89+M92+M96+M88</f>
        <v>38375.558000000005</v>
      </c>
      <c r="N81" s="35">
        <f t="shared" si="55"/>
        <v>49.797629001251252</v>
      </c>
      <c r="O81" s="80">
        <f t="shared" si="51"/>
        <v>-19265.440000000006</v>
      </c>
    </row>
    <row r="82" spans="1:15" x14ac:dyDescent="0.2">
      <c r="A82" s="106"/>
      <c r="B82" s="106"/>
      <c r="C82" s="106"/>
      <c r="D82" s="7" t="s">
        <v>48</v>
      </c>
      <c r="E82" s="36"/>
      <c r="F82" s="36"/>
      <c r="G82" s="31"/>
      <c r="H82" s="31"/>
      <c r="I82" s="37">
        <f t="shared" si="16"/>
        <v>0</v>
      </c>
      <c r="J82" s="37"/>
      <c r="K82" s="38">
        <f t="shared" si="17"/>
        <v>0</v>
      </c>
      <c r="L82" s="31">
        <f t="shared" si="18"/>
        <v>0</v>
      </c>
      <c r="M82" s="36"/>
      <c r="N82" s="67"/>
      <c r="O82" s="81">
        <f t="shared" si="51"/>
        <v>0</v>
      </c>
    </row>
    <row r="83" spans="1:15" x14ac:dyDescent="0.2">
      <c r="A83" s="106" t="s">
        <v>33</v>
      </c>
      <c r="B83" s="106" t="s">
        <v>176</v>
      </c>
      <c r="C83" s="106" t="s">
        <v>177</v>
      </c>
      <c r="D83" s="41" t="s">
        <v>248</v>
      </c>
      <c r="E83" s="31">
        <f>E85+E87+E86</f>
        <v>182520.302</v>
      </c>
      <c r="F83" s="31">
        <f>F85+F87+F86</f>
        <v>182520.302</v>
      </c>
      <c r="G83" s="31">
        <f>G85+G87+G86</f>
        <v>10000</v>
      </c>
      <c r="H83" s="31">
        <f t="shared" ref="H83" si="57">H85+H87+H86</f>
        <v>10000</v>
      </c>
      <c r="I83" s="37">
        <f t="shared" si="16"/>
        <v>5.4788425673325918</v>
      </c>
      <c r="J83" s="37">
        <f t="shared" ref="J83:J129" si="58">H83/G83*100</f>
        <v>100</v>
      </c>
      <c r="K83" s="38">
        <f t="shared" si="17"/>
        <v>100</v>
      </c>
      <c r="L83" s="31">
        <f t="shared" si="18"/>
        <v>0</v>
      </c>
      <c r="M83" s="36">
        <f t="shared" ref="M83" si="59">M85+M87+M86</f>
        <v>25000</v>
      </c>
      <c r="N83" s="91">
        <f t="shared" si="55"/>
        <v>40</v>
      </c>
      <c r="O83" s="81">
        <f t="shared" si="51"/>
        <v>-15000</v>
      </c>
    </row>
    <row r="84" spans="1:15" x14ac:dyDescent="0.2">
      <c r="A84" s="106"/>
      <c r="B84" s="106"/>
      <c r="C84" s="106"/>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64" t="e">
        <f t="shared" si="55"/>
        <v>#DIV/0!</v>
      </c>
      <c r="O84" s="81">
        <f t="shared" si="51"/>
        <v>0</v>
      </c>
    </row>
    <row r="85" spans="1:15" x14ac:dyDescent="0.2">
      <c r="A85" s="106"/>
      <c r="B85" s="22" t="s">
        <v>250</v>
      </c>
      <c r="C85" s="22"/>
      <c r="D85" s="40" t="s">
        <v>249</v>
      </c>
      <c r="E85" s="31">
        <v>2520.3020000000001</v>
      </c>
      <c r="F85" s="31">
        <v>2520.3020000000001</v>
      </c>
      <c r="G85" s="31"/>
      <c r="H85" s="31"/>
      <c r="I85" s="37">
        <f t="shared" si="60"/>
        <v>0</v>
      </c>
      <c r="J85" s="37" t="e">
        <f t="shared" si="61"/>
        <v>#DIV/0!</v>
      </c>
      <c r="K85" s="38">
        <f t="shared" si="62"/>
        <v>0</v>
      </c>
      <c r="L85" s="31">
        <f t="shared" si="63"/>
        <v>0</v>
      </c>
      <c r="M85" s="31"/>
      <c r="N85" s="64" t="e">
        <f t="shared" si="55"/>
        <v>#DIV/0!</v>
      </c>
      <c r="O85" s="81">
        <f t="shared" si="51"/>
        <v>0</v>
      </c>
    </row>
    <row r="86" spans="1:15" x14ac:dyDescent="0.2">
      <c r="A86" s="106"/>
      <c r="B86" s="22" t="s">
        <v>359</v>
      </c>
      <c r="C86" s="22"/>
      <c r="D86" s="40" t="s">
        <v>360</v>
      </c>
      <c r="E86" s="31">
        <v>180000</v>
      </c>
      <c r="F86" s="31">
        <v>180000</v>
      </c>
      <c r="G86" s="31">
        <v>10000</v>
      </c>
      <c r="H86" s="31">
        <v>10000</v>
      </c>
      <c r="I86" s="37">
        <f t="shared" ref="I86" si="64">IF(F86&gt;0,H86/F86*100,0)</f>
        <v>5.5555555555555554</v>
      </c>
      <c r="J86" s="37">
        <f t="shared" ref="J86" si="65">H86/G86*100</f>
        <v>100</v>
      </c>
      <c r="K86" s="38">
        <f t="shared" ref="K86" si="66">IF(G86&gt;0,H86/G86*100,0)</f>
        <v>100</v>
      </c>
      <c r="L86" s="31">
        <f t="shared" ref="L86" si="67">H86-G86</f>
        <v>0</v>
      </c>
      <c r="M86" s="31">
        <v>25000</v>
      </c>
      <c r="N86" s="91">
        <f t="shared" si="55"/>
        <v>40</v>
      </c>
      <c r="O86" s="81">
        <f t="shared" si="51"/>
        <v>-15000</v>
      </c>
    </row>
    <row r="87" spans="1:15" x14ac:dyDescent="0.2">
      <c r="A87" s="106"/>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64" t="e">
        <f t="shared" si="55"/>
        <v>#DIV/0!</v>
      </c>
      <c r="O87" s="81">
        <f t="shared" si="51"/>
        <v>0</v>
      </c>
    </row>
    <row r="88" spans="1:15" ht="25.5" hidden="1" x14ac:dyDescent="0.2">
      <c r="A88" s="106"/>
      <c r="B88" s="106" t="s">
        <v>184</v>
      </c>
      <c r="C88" s="22"/>
      <c r="D88" s="41" t="s">
        <v>299</v>
      </c>
      <c r="E88" s="31"/>
      <c r="F88" s="31"/>
      <c r="G88" s="31"/>
      <c r="H88" s="31"/>
      <c r="I88" s="37">
        <f t="shared" si="68"/>
        <v>0</v>
      </c>
      <c r="J88" s="37" t="e">
        <f t="shared" si="69"/>
        <v>#DIV/0!</v>
      </c>
      <c r="K88" s="38">
        <f t="shared" si="70"/>
        <v>0</v>
      </c>
      <c r="L88" s="31">
        <f t="shared" si="71"/>
        <v>0</v>
      </c>
      <c r="M88" s="31"/>
      <c r="N88" s="38" t="e">
        <f t="shared" si="55"/>
        <v>#DIV/0!</v>
      </c>
      <c r="O88" s="81">
        <f t="shared" si="51"/>
        <v>0</v>
      </c>
    </row>
    <row r="89" spans="1:15" x14ac:dyDescent="0.2">
      <c r="A89" s="106" t="s">
        <v>34</v>
      </c>
      <c r="B89" s="106" t="s">
        <v>205</v>
      </c>
      <c r="C89" s="106" t="s">
        <v>178</v>
      </c>
      <c r="D89" s="41" t="s">
        <v>253</v>
      </c>
      <c r="E89" s="31">
        <v>346213.32699999999</v>
      </c>
      <c r="F89" s="31">
        <v>346213.32699999999</v>
      </c>
      <c r="G89" s="31">
        <v>10092.757</v>
      </c>
      <c r="H89" s="31">
        <v>8680.8050000000003</v>
      </c>
      <c r="I89" s="37">
        <f t="shared" si="16"/>
        <v>2.5073572629975622</v>
      </c>
      <c r="J89" s="37">
        <f t="shared" si="58"/>
        <v>86.010244772563141</v>
      </c>
      <c r="K89" s="38">
        <f t="shared" si="17"/>
        <v>86.010244772563141</v>
      </c>
      <c r="L89" s="31">
        <f t="shared" si="18"/>
        <v>-1411.9519999999993</v>
      </c>
      <c r="M89" s="31">
        <v>13051.614</v>
      </c>
      <c r="N89" s="38">
        <f t="shared" si="55"/>
        <v>66.51135254229861</v>
      </c>
      <c r="O89" s="81">
        <f t="shared" si="51"/>
        <v>-4370.8089999999993</v>
      </c>
    </row>
    <row r="90" spans="1:15" ht="12.75" hidden="1" customHeight="1" x14ac:dyDescent="0.2">
      <c r="A90" s="106" t="s">
        <v>35</v>
      </c>
      <c r="B90" s="106"/>
      <c r="C90" s="106"/>
      <c r="D90" s="7" t="s">
        <v>49</v>
      </c>
      <c r="E90" s="36"/>
      <c r="F90" s="36"/>
      <c r="G90" s="36"/>
      <c r="H90" s="31"/>
      <c r="I90" s="37">
        <f t="shared" si="16"/>
        <v>0</v>
      </c>
      <c r="J90" s="37" t="e">
        <f t="shared" si="58"/>
        <v>#DIV/0!</v>
      </c>
      <c r="K90" s="38">
        <f t="shared" si="17"/>
        <v>0</v>
      </c>
      <c r="L90" s="31">
        <f t="shared" si="18"/>
        <v>0</v>
      </c>
      <c r="M90" s="36"/>
      <c r="N90" s="38" t="e">
        <f t="shared" si="55"/>
        <v>#DIV/0!</v>
      </c>
      <c r="O90" s="81">
        <f t="shared" si="51"/>
        <v>0</v>
      </c>
    </row>
    <row r="91" spans="1:15" ht="12.75" hidden="1" customHeight="1" x14ac:dyDescent="0.2">
      <c r="A91" s="106" t="s">
        <v>73</v>
      </c>
      <c r="B91" s="106"/>
      <c r="C91" s="106"/>
      <c r="D91" s="7" t="s">
        <v>81</v>
      </c>
      <c r="E91" s="36"/>
      <c r="F91" s="36"/>
      <c r="G91" s="36"/>
      <c r="H91" s="31"/>
      <c r="I91" s="37">
        <f t="shared" si="16"/>
        <v>0</v>
      </c>
      <c r="J91" s="37" t="e">
        <f t="shared" si="58"/>
        <v>#DIV/0!</v>
      </c>
      <c r="K91" s="38">
        <f t="shared" si="17"/>
        <v>0</v>
      </c>
      <c r="L91" s="31">
        <f t="shared" si="18"/>
        <v>0</v>
      </c>
      <c r="M91" s="36"/>
      <c r="N91" s="38" t="e">
        <f t="shared" si="55"/>
        <v>#DIV/0!</v>
      </c>
      <c r="O91" s="81">
        <f t="shared" si="51"/>
        <v>0</v>
      </c>
    </row>
    <row r="92" spans="1:15" ht="25.5" hidden="1" x14ac:dyDescent="0.2">
      <c r="A92" s="106" t="s">
        <v>74</v>
      </c>
      <c r="B92" s="106" t="s">
        <v>254</v>
      </c>
      <c r="C92" s="106"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5"/>
        <v>#DIV/0!</v>
      </c>
      <c r="O92" s="81">
        <f t="shared" si="51"/>
        <v>0</v>
      </c>
    </row>
    <row r="93" spans="1:15" ht="81.75" hidden="1" customHeight="1" x14ac:dyDescent="0.2">
      <c r="A93" s="106" t="s">
        <v>204</v>
      </c>
      <c r="B93" s="106" t="s">
        <v>203</v>
      </c>
      <c r="C93" s="106"/>
      <c r="D93" s="41" t="s">
        <v>207</v>
      </c>
      <c r="E93" s="31"/>
      <c r="F93" s="31"/>
      <c r="G93" s="43"/>
      <c r="H93" s="31"/>
      <c r="I93" s="37">
        <f t="shared" si="16"/>
        <v>0</v>
      </c>
      <c r="J93" s="37" t="e">
        <f t="shared" si="58"/>
        <v>#DIV/0!</v>
      </c>
      <c r="K93" s="38">
        <f t="shared" si="17"/>
        <v>0</v>
      </c>
      <c r="L93" s="31"/>
      <c r="M93" s="36"/>
      <c r="N93" s="38" t="e">
        <f t="shared" si="55"/>
        <v>#DIV/0!</v>
      </c>
      <c r="O93" s="81">
        <f t="shared" si="51"/>
        <v>0</v>
      </c>
    </row>
    <row r="94" spans="1:15" ht="12.75" hidden="1" customHeight="1" x14ac:dyDescent="0.2">
      <c r="A94" s="106"/>
      <c r="B94" s="106"/>
      <c r="C94" s="106"/>
      <c r="D94" s="40" t="s">
        <v>47</v>
      </c>
      <c r="E94" s="31"/>
      <c r="F94" s="31"/>
      <c r="G94" s="43"/>
      <c r="H94" s="31"/>
      <c r="I94" s="37">
        <f t="shared" si="16"/>
        <v>0</v>
      </c>
      <c r="J94" s="37"/>
      <c r="K94" s="38">
        <f t="shared" si="17"/>
        <v>0</v>
      </c>
      <c r="L94" s="31"/>
      <c r="M94" s="36"/>
      <c r="N94" s="38" t="e">
        <f t="shared" si="55"/>
        <v>#DIV/0!</v>
      </c>
      <c r="O94" s="81">
        <f t="shared" si="51"/>
        <v>0</v>
      </c>
    </row>
    <row r="95" spans="1:15" ht="24.75" hidden="1" customHeight="1" x14ac:dyDescent="0.2">
      <c r="A95" s="106"/>
      <c r="B95" s="22" t="s">
        <v>255</v>
      </c>
      <c r="C95" s="22"/>
      <c r="D95" s="40" t="s">
        <v>181</v>
      </c>
      <c r="E95" s="31"/>
      <c r="F95" s="31"/>
      <c r="G95" s="31"/>
      <c r="H95" s="31"/>
      <c r="I95" s="37">
        <f t="shared" si="16"/>
        <v>0</v>
      </c>
      <c r="J95" s="37"/>
      <c r="K95" s="38">
        <f t="shared" si="17"/>
        <v>0</v>
      </c>
      <c r="L95" s="31"/>
      <c r="M95" s="36"/>
      <c r="N95" s="38" t="e">
        <f t="shared" si="55"/>
        <v>#DIV/0!</v>
      </c>
      <c r="O95" s="81">
        <f t="shared" si="51"/>
        <v>0</v>
      </c>
    </row>
    <row r="96" spans="1:15" ht="14.25" customHeight="1" x14ac:dyDescent="0.2">
      <c r="A96" s="106"/>
      <c r="B96" s="106" t="s">
        <v>256</v>
      </c>
      <c r="C96" s="22"/>
      <c r="D96" s="41" t="s">
        <v>257</v>
      </c>
      <c r="E96" s="31">
        <v>9750.9429999999993</v>
      </c>
      <c r="F96" s="31">
        <v>9750.9429999999993</v>
      </c>
      <c r="G96" s="31">
        <v>429.31400000000002</v>
      </c>
      <c r="H96" s="31">
        <v>429.31299999999999</v>
      </c>
      <c r="I96" s="37">
        <f t="shared" si="16"/>
        <v>4.4027844281317199</v>
      </c>
      <c r="J96" s="37"/>
      <c r="K96" s="38">
        <f t="shared" si="17"/>
        <v>99.999767070256269</v>
      </c>
      <c r="L96" s="31">
        <f t="shared" si="18"/>
        <v>-1.0000000000331966E-3</v>
      </c>
      <c r="M96" s="31">
        <v>323.94400000000002</v>
      </c>
      <c r="N96" s="38">
        <f t="shared" si="55"/>
        <v>132.52691823278096</v>
      </c>
      <c r="O96" s="81">
        <f t="shared" si="51"/>
        <v>105.36899999999997</v>
      </c>
    </row>
    <row r="97" spans="1:15" ht="24" customHeight="1" x14ac:dyDescent="0.2">
      <c r="A97" s="106"/>
      <c r="B97" s="12" t="s">
        <v>300</v>
      </c>
      <c r="C97" s="22"/>
      <c r="D97" s="33" t="s">
        <v>301</v>
      </c>
      <c r="E97" s="32">
        <v>3223.174</v>
      </c>
      <c r="F97" s="32">
        <v>3223.174</v>
      </c>
      <c r="G97" s="32">
        <v>18.167999999999999</v>
      </c>
      <c r="H97" s="32">
        <v>18.167999999999999</v>
      </c>
      <c r="I97" s="34">
        <f t="shared" ref="I97" si="75">IF(F97&gt;0,H97/F97*100,0)</f>
        <v>0.56366798689738751</v>
      </c>
      <c r="J97" s="34"/>
      <c r="K97" s="35">
        <f t="shared" ref="K97" si="76">IF(G97&gt;0,H97/G97*100,0)</f>
        <v>100</v>
      </c>
      <c r="L97" s="32">
        <f t="shared" ref="L97" si="77">H97-G97</f>
        <v>0</v>
      </c>
      <c r="M97" s="32"/>
      <c r="N97" s="64" t="e">
        <f t="shared" si="55"/>
        <v>#DIV/0!</v>
      </c>
      <c r="O97" s="80">
        <f t="shared" si="51"/>
        <v>18.167999999999999</v>
      </c>
    </row>
    <row r="98" spans="1:15" ht="21.75" customHeight="1" x14ac:dyDescent="0.2">
      <c r="A98" s="12" t="s">
        <v>39</v>
      </c>
      <c r="B98" s="12" t="s">
        <v>179</v>
      </c>
      <c r="C98" s="12"/>
      <c r="D98" s="33" t="s">
        <v>258</v>
      </c>
      <c r="E98" s="32">
        <v>10809.491</v>
      </c>
      <c r="F98" s="32">
        <v>10809.491</v>
      </c>
      <c r="G98" s="32">
        <v>344.78500000000003</v>
      </c>
      <c r="H98" s="32">
        <v>344.78500000000003</v>
      </c>
      <c r="I98" s="34">
        <f t="shared" si="16"/>
        <v>3.1896506505255431</v>
      </c>
      <c r="J98" s="34">
        <f t="shared" si="58"/>
        <v>100</v>
      </c>
      <c r="K98" s="35">
        <f t="shared" si="17"/>
        <v>100</v>
      </c>
      <c r="L98" s="32">
        <f t="shared" si="18"/>
        <v>0</v>
      </c>
      <c r="M98" s="32"/>
      <c r="N98" s="65" t="e">
        <f t="shared" si="55"/>
        <v>#DIV/0!</v>
      </c>
      <c r="O98" s="80">
        <f t="shared" si="51"/>
        <v>344.78500000000003</v>
      </c>
    </row>
    <row r="99" spans="1:15" ht="14.25" x14ac:dyDescent="0.2">
      <c r="A99" s="12" t="s">
        <v>40</v>
      </c>
      <c r="B99" s="12" t="s">
        <v>180</v>
      </c>
      <c r="C99" s="12"/>
      <c r="D99" s="33" t="s">
        <v>259</v>
      </c>
      <c r="E99" s="30">
        <f>E101+E104+E108+E107+E109+E112</f>
        <v>303115.07900000003</v>
      </c>
      <c r="F99" s="30">
        <f>F101+F104+F108+F107+F109+F112</f>
        <v>303115.07900000003</v>
      </c>
      <c r="G99" s="30">
        <f>G101+G104+G108+G107+G109+G112</f>
        <v>831.87900000000002</v>
      </c>
      <c r="H99" s="30">
        <f>H101+H104+H108+H107+H109+H112</f>
        <v>831.87900000000002</v>
      </c>
      <c r="I99" s="34">
        <f t="shared" si="16"/>
        <v>0.27444329155264491</v>
      </c>
      <c r="J99" s="34">
        <f t="shared" si="58"/>
        <v>100</v>
      </c>
      <c r="K99" s="35">
        <f t="shared" si="17"/>
        <v>100</v>
      </c>
      <c r="L99" s="32">
        <f t="shared" si="18"/>
        <v>0</v>
      </c>
      <c r="M99" s="30">
        <f>M101+M104+M108+M107+M109+M112</f>
        <v>28905.286</v>
      </c>
      <c r="N99" s="35">
        <f t="shared" si="55"/>
        <v>2.8779476528964287</v>
      </c>
      <c r="O99" s="80">
        <f t="shared" si="51"/>
        <v>-28073.406999999999</v>
      </c>
    </row>
    <row r="100" spans="1:15" x14ac:dyDescent="0.2">
      <c r="A100" s="106"/>
      <c r="B100" s="106"/>
      <c r="C100" s="106"/>
      <c r="D100" s="7" t="s">
        <v>48</v>
      </c>
      <c r="E100" s="36"/>
      <c r="F100" s="36"/>
      <c r="G100" s="31"/>
      <c r="H100" s="31"/>
      <c r="I100" s="37">
        <f t="shared" si="16"/>
        <v>0</v>
      </c>
      <c r="J100" s="37"/>
      <c r="K100" s="38">
        <f t="shared" si="17"/>
        <v>0</v>
      </c>
      <c r="L100" s="31">
        <f t="shared" ref="L100" si="78">H100-G100</f>
        <v>0</v>
      </c>
      <c r="M100" s="36"/>
      <c r="N100" s="38"/>
      <c r="O100" s="81">
        <f t="shared" si="51"/>
        <v>0</v>
      </c>
    </row>
    <row r="101" spans="1:15" x14ac:dyDescent="0.2">
      <c r="A101" s="106"/>
      <c r="B101" s="106" t="s">
        <v>262</v>
      </c>
      <c r="C101" s="106"/>
      <c r="D101" s="41" t="s">
        <v>260</v>
      </c>
      <c r="E101" s="36">
        <f>E103</f>
        <v>82243.622000000003</v>
      </c>
      <c r="F101" s="36">
        <f>F103</f>
        <v>82243.622000000003</v>
      </c>
      <c r="G101" s="36">
        <f t="shared" ref="G101" si="79">G103</f>
        <v>10.664999999999999</v>
      </c>
      <c r="H101" s="36">
        <f t="shared" ref="H101" si="80">H103</f>
        <v>10.664999999999999</v>
      </c>
      <c r="I101" s="37">
        <f t="shared" si="16"/>
        <v>1.2967570907808508E-2</v>
      </c>
      <c r="J101" s="37"/>
      <c r="K101" s="38">
        <f t="shared" si="17"/>
        <v>100</v>
      </c>
      <c r="L101" s="31">
        <f t="shared" si="18"/>
        <v>0</v>
      </c>
      <c r="M101" s="36">
        <f t="shared" ref="M101" si="81">M103</f>
        <v>6343.8969999999999</v>
      </c>
      <c r="N101" s="38">
        <f t="shared" si="55"/>
        <v>0.16811433098614306</v>
      </c>
      <c r="O101" s="81">
        <f t="shared" si="51"/>
        <v>-6333.232</v>
      </c>
    </row>
    <row r="102" spans="1:15" x14ac:dyDescent="0.2">
      <c r="A102" s="106"/>
      <c r="B102" s="106"/>
      <c r="C102" s="106"/>
      <c r="D102" s="40" t="s">
        <v>47</v>
      </c>
      <c r="E102" s="36"/>
      <c r="F102" s="36"/>
      <c r="G102" s="31"/>
      <c r="H102" s="31"/>
      <c r="I102" s="37">
        <f t="shared" si="16"/>
        <v>0</v>
      </c>
      <c r="J102" s="37"/>
      <c r="K102" s="38">
        <f t="shared" si="17"/>
        <v>0</v>
      </c>
      <c r="L102" s="31">
        <f t="shared" si="18"/>
        <v>0</v>
      </c>
      <c r="M102" s="36"/>
      <c r="N102" s="38"/>
      <c r="O102" s="81">
        <f t="shared" si="51"/>
        <v>0</v>
      </c>
    </row>
    <row r="103" spans="1:15" x14ac:dyDescent="0.2">
      <c r="A103" s="106"/>
      <c r="B103" s="22" t="s">
        <v>263</v>
      </c>
      <c r="C103" s="106"/>
      <c r="D103" s="40" t="s">
        <v>261</v>
      </c>
      <c r="E103" s="36">
        <v>82243.622000000003</v>
      </c>
      <c r="F103" s="36">
        <v>82243.622000000003</v>
      </c>
      <c r="G103" s="36">
        <v>10.664999999999999</v>
      </c>
      <c r="H103" s="31">
        <v>10.664999999999999</v>
      </c>
      <c r="I103" s="37">
        <f t="shared" si="16"/>
        <v>1.2967570907808508E-2</v>
      </c>
      <c r="J103" s="37"/>
      <c r="K103" s="38">
        <f t="shared" si="17"/>
        <v>100</v>
      </c>
      <c r="L103" s="31">
        <f t="shared" si="18"/>
        <v>0</v>
      </c>
      <c r="M103" s="31">
        <v>6343.8969999999999</v>
      </c>
      <c r="N103" s="38">
        <f t="shared" si="55"/>
        <v>0.16811433098614306</v>
      </c>
      <c r="O103" s="81">
        <f t="shared" si="51"/>
        <v>-6333.232</v>
      </c>
    </row>
    <row r="104" spans="1:15" x14ac:dyDescent="0.2">
      <c r="A104" s="106"/>
      <c r="B104" s="106" t="s">
        <v>264</v>
      </c>
      <c r="C104" s="106"/>
      <c r="D104" s="41" t="s">
        <v>266</v>
      </c>
      <c r="E104" s="36">
        <f>E106</f>
        <v>208623.712</v>
      </c>
      <c r="F104" s="36">
        <f>F106</f>
        <v>208623.712</v>
      </c>
      <c r="G104" s="36">
        <f t="shared" ref="G104" si="82">G106</f>
        <v>31.2</v>
      </c>
      <c r="H104" s="36">
        <f t="shared" ref="H104" si="83">H106</f>
        <v>31.2</v>
      </c>
      <c r="I104" s="37">
        <f t="shared" si="16"/>
        <v>1.4955155241413786E-2</v>
      </c>
      <c r="J104" s="37"/>
      <c r="K104" s="38">
        <f t="shared" si="17"/>
        <v>100</v>
      </c>
      <c r="L104" s="31">
        <f t="shared" si="18"/>
        <v>0</v>
      </c>
      <c r="M104" s="36">
        <f>M106</f>
        <v>21610.092000000001</v>
      </c>
      <c r="N104" s="38">
        <f t="shared" si="55"/>
        <v>0.14437698830712983</v>
      </c>
      <c r="O104" s="81">
        <f t="shared" si="51"/>
        <v>-21578.892</v>
      </c>
    </row>
    <row r="105" spans="1:15" x14ac:dyDescent="0.2">
      <c r="A105" s="106"/>
      <c r="B105" s="106"/>
      <c r="C105" s="106"/>
      <c r="D105" s="40" t="s">
        <v>47</v>
      </c>
      <c r="E105" s="36"/>
      <c r="F105" s="36"/>
      <c r="G105" s="31"/>
      <c r="H105" s="31"/>
      <c r="I105" s="37">
        <f t="shared" si="16"/>
        <v>0</v>
      </c>
      <c r="J105" s="37"/>
      <c r="K105" s="38">
        <f t="shared" si="17"/>
        <v>0</v>
      </c>
      <c r="L105" s="31">
        <f t="shared" si="18"/>
        <v>0</v>
      </c>
      <c r="M105" s="36"/>
      <c r="N105" s="38"/>
      <c r="O105" s="81">
        <f t="shared" si="51"/>
        <v>0</v>
      </c>
    </row>
    <row r="106" spans="1:15" x14ac:dyDescent="0.2">
      <c r="A106" s="106" t="s">
        <v>27</v>
      </c>
      <c r="B106" s="22" t="s">
        <v>265</v>
      </c>
      <c r="C106" s="106"/>
      <c r="D106" s="40" t="s">
        <v>28</v>
      </c>
      <c r="E106" s="31">
        <v>208623.712</v>
      </c>
      <c r="F106" s="31">
        <v>208623.712</v>
      </c>
      <c r="G106" s="31">
        <v>31.2</v>
      </c>
      <c r="H106" s="31">
        <v>31.2</v>
      </c>
      <c r="I106" s="37">
        <f t="shared" si="16"/>
        <v>1.4955155241413786E-2</v>
      </c>
      <c r="J106" s="37"/>
      <c r="K106" s="38">
        <f t="shared" si="17"/>
        <v>100</v>
      </c>
      <c r="L106" s="31">
        <f t="shared" si="18"/>
        <v>0</v>
      </c>
      <c r="M106" s="31">
        <v>21610.092000000001</v>
      </c>
      <c r="N106" s="38">
        <f t="shared" si="55"/>
        <v>0.14437698830712983</v>
      </c>
      <c r="O106" s="81">
        <f t="shared" si="51"/>
        <v>-21578.892</v>
      </c>
    </row>
    <row r="107" spans="1:15" x14ac:dyDescent="0.2">
      <c r="A107" s="106"/>
      <c r="B107" s="106" t="s">
        <v>371</v>
      </c>
      <c r="C107" s="106"/>
      <c r="D107" s="41" t="s">
        <v>372</v>
      </c>
      <c r="E107" s="31">
        <v>12247.745000000001</v>
      </c>
      <c r="F107" s="31">
        <v>12247.745000000001</v>
      </c>
      <c r="G107" s="31">
        <v>790.01400000000001</v>
      </c>
      <c r="H107" s="31">
        <v>790.01400000000001</v>
      </c>
      <c r="I107" s="37">
        <f t="shared" ref="I107" si="84">IF(F107&gt;0,H107/F107*100,0)</f>
        <v>6.4502812558556695</v>
      </c>
      <c r="J107" s="37"/>
      <c r="K107" s="38">
        <f t="shared" ref="K107" si="85">IF(G107&gt;0,H107/G107*100,0)</f>
        <v>100</v>
      </c>
      <c r="L107" s="31">
        <f t="shared" ref="L107" si="86">H107-G107</f>
        <v>0</v>
      </c>
      <c r="M107" s="31">
        <v>951.29700000000003</v>
      </c>
      <c r="N107" s="38">
        <f t="shared" si="55"/>
        <v>83.045988792143774</v>
      </c>
      <c r="O107" s="81">
        <f t="shared" si="51"/>
        <v>-161.28300000000002</v>
      </c>
    </row>
    <row r="108" spans="1:15" ht="19.5" hidden="1" customHeight="1" x14ac:dyDescent="0.2">
      <c r="A108" s="106"/>
      <c r="B108" s="106" t="s">
        <v>341</v>
      </c>
      <c r="C108" s="106"/>
      <c r="D108" s="41" t="s">
        <v>342</v>
      </c>
      <c r="E108" s="31"/>
      <c r="F108" s="31"/>
      <c r="G108" s="31"/>
      <c r="H108" s="31"/>
      <c r="I108" s="37">
        <f t="shared" ref="I108" si="87">IF(F108&gt;0,H108/F108*100,0)</f>
        <v>0</v>
      </c>
      <c r="J108" s="37"/>
      <c r="K108" s="38">
        <f t="shared" ref="K108" si="88">IF(G108&gt;0,H108/G108*100,0)</f>
        <v>0</v>
      </c>
      <c r="L108" s="31">
        <f t="shared" ref="L108" si="89">H108-G108</f>
        <v>0</v>
      </c>
      <c r="M108" s="31"/>
      <c r="N108" s="91" t="e">
        <f t="shared" si="55"/>
        <v>#DIV/0!</v>
      </c>
      <c r="O108" s="81">
        <f t="shared" si="51"/>
        <v>0</v>
      </c>
    </row>
    <row r="109" spans="1:15" ht="17.25" hidden="1" customHeight="1" x14ac:dyDescent="0.2">
      <c r="A109" s="106"/>
      <c r="B109" s="106" t="s">
        <v>353</v>
      </c>
      <c r="C109" s="106"/>
      <c r="D109" s="41" t="s">
        <v>352</v>
      </c>
      <c r="E109" s="31"/>
      <c r="F109" s="31">
        <f t="shared" ref="F109:H109" si="90">F111</f>
        <v>0</v>
      </c>
      <c r="G109" s="31">
        <f t="shared" si="90"/>
        <v>0</v>
      </c>
      <c r="H109" s="31">
        <f t="shared" si="90"/>
        <v>0</v>
      </c>
      <c r="I109" s="37">
        <f t="shared" ref="I109:I111" si="91">IF(F109&gt;0,H109/F109*100,0)</f>
        <v>0</v>
      </c>
      <c r="J109" s="37"/>
      <c r="K109" s="38">
        <f t="shared" ref="K109:K111" si="92">IF(G109&gt;0,H109/G109*100,0)</f>
        <v>0</v>
      </c>
      <c r="L109" s="31">
        <f t="shared" ref="L109:L111" si="93">H109-G109</f>
        <v>0</v>
      </c>
      <c r="M109" s="31">
        <f>M111</f>
        <v>0</v>
      </c>
      <c r="N109" s="64" t="e">
        <f t="shared" si="55"/>
        <v>#DIV/0!</v>
      </c>
      <c r="O109" s="81">
        <f t="shared" si="51"/>
        <v>0</v>
      </c>
    </row>
    <row r="110" spans="1:15" ht="16.5" hidden="1" customHeight="1" x14ac:dyDescent="0.2">
      <c r="A110" s="106"/>
      <c r="B110" s="106"/>
      <c r="C110" s="106"/>
      <c r="D110" s="7" t="s">
        <v>48</v>
      </c>
      <c r="E110" s="31"/>
      <c r="F110" s="31"/>
      <c r="G110" s="31"/>
      <c r="H110" s="31"/>
      <c r="I110" s="37">
        <f t="shared" si="91"/>
        <v>0</v>
      </c>
      <c r="J110" s="37"/>
      <c r="K110" s="38">
        <f t="shared" si="92"/>
        <v>0</v>
      </c>
      <c r="L110" s="31">
        <f t="shared" si="93"/>
        <v>0</v>
      </c>
      <c r="M110" s="31"/>
      <c r="N110" s="64" t="e">
        <f t="shared" si="55"/>
        <v>#DIV/0!</v>
      </c>
      <c r="O110" s="81">
        <f t="shared" si="51"/>
        <v>0</v>
      </c>
    </row>
    <row r="111" spans="1:15" ht="24.75" hidden="1" customHeight="1" x14ac:dyDescent="0.2">
      <c r="A111" s="106"/>
      <c r="B111" s="106" t="s">
        <v>355</v>
      </c>
      <c r="C111" s="106"/>
      <c r="D111" s="41" t="s">
        <v>354</v>
      </c>
      <c r="E111" s="31"/>
      <c r="F111" s="31"/>
      <c r="G111" s="31"/>
      <c r="H111" s="31"/>
      <c r="I111" s="37">
        <f t="shared" si="91"/>
        <v>0</v>
      </c>
      <c r="J111" s="37"/>
      <c r="K111" s="38">
        <f t="shared" si="92"/>
        <v>0</v>
      </c>
      <c r="L111" s="31">
        <f t="shared" si="93"/>
        <v>0</v>
      </c>
      <c r="M111" s="31"/>
      <c r="N111" s="64" t="e">
        <f t="shared" si="55"/>
        <v>#DIV/0!</v>
      </c>
      <c r="O111" s="81">
        <f t="shared" si="51"/>
        <v>0</v>
      </c>
    </row>
    <row r="112" spans="1:15" ht="18" hidden="1" customHeight="1" x14ac:dyDescent="0.2">
      <c r="A112" s="106"/>
      <c r="B112" s="106" t="s">
        <v>400</v>
      </c>
      <c r="C112" s="106"/>
      <c r="D112" s="41" t="s">
        <v>401</v>
      </c>
      <c r="E112" s="31"/>
      <c r="F112" s="31"/>
      <c r="G112" s="31"/>
      <c r="H112" s="31"/>
      <c r="I112" s="37">
        <f t="shared" ref="I112" si="94">IF(F112&gt;0,H112/F112*100,0)</f>
        <v>0</v>
      </c>
      <c r="J112" s="37"/>
      <c r="K112" s="38">
        <f t="shared" ref="K112" si="95">IF(G112&gt;0,H112/G112*100,0)</f>
        <v>0</v>
      </c>
      <c r="L112" s="31"/>
      <c r="M112" s="31"/>
      <c r="N112" s="64" t="e">
        <f t="shared" si="55"/>
        <v>#DIV/0!</v>
      </c>
      <c r="O112" s="81">
        <f t="shared" ref="O112" si="96">H112-M112</f>
        <v>0</v>
      </c>
    </row>
    <row r="113" spans="1:15" ht="17.25" customHeight="1" x14ac:dyDescent="0.2">
      <c r="A113" s="12" t="s">
        <v>37</v>
      </c>
      <c r="B113" s="12" t="s">
        <v>188</v>
      </c>
      <c r="C113" s="12"/>
      <c r="D113" s="33" t="s">
        <v>267</v>
      </c>
      <c r="E113" s="32">
        <v>7188.6909999999998</v>
      </c>
      <c r="F113" s="32">
        <v>7188.6909999999998</v>
      </c>
      <c r="G113" s="32">
        <v>413.721</v>
      </c>
      <c r="H113" s="32">
        <v>413.721</v>
      </c>
      <c r="I113" s="34">
        <f t="shared" si="16"/>
        <v>5.75516460507205</v>
      </c>
      <c r="J113" s="34">
        <f t="shared" si="58"/>
        <v>100</v>
      </c>
      <c r="K113" s="35">
        <f t="shared" si="17"/>
        <v>100</v>
      </c>
      <c r="L113" s="32">
        <f t="shared" si="18"/>
        <v>0</v>
      </c>
      <c r="M113" s="32">
        <v>315.92200000000003</v>
      </c>
      <c r="N113" s="35">
        <f t="shared" si="55"/>
        <v>130.95669184165709</v>
      </c>
      <c r="O113" s="80">
        <f t="shared" si="51"/>
        <v>97.798999999999978</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5"/>
        <v>#DIV/0!</v>
      </c>
      <c r="O114" s="80">
        <f t="shared" si="51"/>
        <v>0</v>
      </c>
    </row>
    <row r="115" spans="1:15" ht="14.25" x14ac:dyDescent="0.2">
      <c r="A115" s="12" t="s">
        <v>78</v>
      </c>
      <c r="B115" s="12" t="s">
        <v>268</v>
      </c>
      <c r="C115" s="12"/>
      <c r="D115" s="33" t="s">
        <v>269</v>
      </c>
      <c r="E115" s="32">
        <f>E118+E119+E123+E122</f>
        <v>48659.612999999998</v>
      </c>
      <c r="F115" s="32">
        <f t="shared" ref="F115:G115" si="97">F118+F119+F123+F122</f>
        <v>48659.612999999998</v>
      </c>
      <c r="G115" s="32">
        <f t="shared" si="97"/>
        <v>3922.5459999999998</v>
      </c>
      <c r="H115" s="32">
        <f t="shared" ref="H115" si="98">H118+H119+H123+H122</f>
        <v>3921.6310000000003</v>
      </c>
      <c r="I115" s="34">
        <f t="shared" si="16"/>
        <v>8.0593139941330829</v>
      </c>
      <c r="J115" s="34">
        <f t="shared" si="58"/>
        <v>99.976673313710037</v>
      </c>
      <c r="K115" s="35">
        <f t="shared" si="17"/>
        <v>99.976673313710037</v>
      </c>
      <c r="L115" s="32">
        <f t="shared" si="18"/>
        <v>-0.91499999999950887</v>
      </c>
      <c r="M115" s="30">
        <f t="shared" ref="M115" si="99">M118+M119+M123+M122</f>
        <v>3654.48</v>
      </c>
      <c r="N115" s="35">
        <f t="shared" si="55"/>
        <v>107.31023291959458</v>
      </c>
      <c r="O115" s="80">
        <f t="shared" si="51"/>
        <v>267.15100000000029</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5"/>
        <v>#DIV/0!</v>
      </c>
      <c r="O116" s="81">
        <f t="shared" si="51"/>
        <v>0</v>
      </c>
    </row>
    <row r="117" spans="1:15" ht="15" customHeight="1" x14ac:dyDescent="0.2">
      <c r="A117" s="12"/>
      <c r="B117" s="12"/>
      <c r="C117" s="12"/>
      <c r="D117" s="7" t="s">
        <v>48</v>
      </c>
      <c r="E117" s="30"/>
      <c r="F117" s="30"/>
      <c r="G117" s="30"/>
      <c r="H117" s="32"/>
      <c r="I117" s="34">
        <f t="shared" si="16"/>
        <v>0</v>
      </c>
      <c r="J117" s="34"/>
      <c r="K117" s="35"/>
      <c r="L117" s="32">
        <f t="shared" si="18"/>
        <v>0</v>
      </c>
      <c r="M117" s="36"/>
      <c r="N117" s="38"/>
      <c r="O117" s="81">
        <f t="shared" si="51"/>
        <v>0</v>
      </c>
    </row>
    <row r="118" spans="1:15" ht="20.100000000000001" customHeight="1" x14ac:dyDescent="0.2">
      <c r="A118" s="12"/>
      <c r="B118" s="106" t="s">
        <v>270</v>
      </c>
      <c r="C118" s="106"/>
      <c r="D118" s="41" t="s">
        <v>271</v>
      </c>
      <c r="E118" s="36">
        <v>5584.482</v>
      </c>
      <c r="F118" s="36">
        <v>5584.482</v>
      </c>
      <c r="G118" s="36"/>
      <c r="H118" s="31"/>
      <c r="I118" s="37">
        <f t="shared" si="16"/>
        <v>0</v>
      </c>
      <c r="J118" s="37"/>
      <c r="K118" s="38">
        <f t="shared" si="17"/>
        <v>0</v>
      </c>
      <c r="L118" s="31">
        <f t="shared" si="18"/>
        <v>0</v>
      </c>
      <c r="M118" s="31"/>
      <c r="N118" s="64" t="e">
        <f t="shared" si="55"/>
        <v>#DIV/0!</v>
      </c>
      <c r="O118" s="81">
        <f t="shared" si="51"/>
        <v>0</v>
      </c>
    </row>
    <row r="119" spans="1:15" ht="22.5" customHeight="1" x14ac:dyDescent="0.2">
      <c r="A119" s="12"/>
      <c r="B119" s="106" t="s">
        <v>274</v>
      </c>
      <c r="C119" s="106"/>
      <c r="D119" s="41" t="s">
        <v>272</v>
      </c>
      <c r="E119" s="36">
        <f>E121</f>
        <v>5370.6130000000003</v>
      </c>
      <c r="F119" s="36">
        <f>F121</f>
        <v>5370.6130000000003</v>
      </c>
      <c r="G119" s="36">
        <f t="shared" ref="G119" si="100">G121</f>
        <v>129.71600000000001</v>
      </c>
      <c r="H119" s="36">
        <f t="shared" ref="H119" si="101">H121</f>
        <v>129.714</v>
      </c>
      <c r="I119" s="37">
        <f t="shared" si="16"/>
        <v>2.4152550183749972</v>
      </c>
      <c r="J119" s="37"/>
      <c r="K119" s="38">
        <f t="shared" si="17"/>
        <v>99.99845817015634</v>
      </c>
      <c r="L119" s="31">
        <f t="shared" si="18"/>
        <v>-2.0000000000095497E-3</v>
      </c>
      <c r="M119" s="36">
        <f>M121</f>
        <v>20.9</v>
      </c>
      <c r="N119" s="102" t="s">
        <v>437</v>
      </c>
      <c r="O119" s="81">
        <f t="shared" si="51"/>
        <v>108.81399999999999</v>
      </c>
    </row>
    <row r="120" spans="1:15" ht="15" customHeight="1" x14ac:dyDescent="0.2">
      <c r="A120" s="12"/>
      <c r="B120" s="106"/>
      <c r="C120" s="106"/>
      <c r="D120" s="40" t="s">
        <v>47</v>
      </c>
      <c r="E120" s="36"/>
      <c r="F120" s="36"/>
      <c r="G120" s="36"/>
      <c r="H120" s="31"/>
      <c r="I120" s="37">
        <f t="shared" si="16"/>
        <v>0</v>
      </c>
      <c r="J120" s="37"/>
      <c r="K120" s="38">
        <f t="shared" si="17"/>
        <v>0</v>
      </c>
      <c r="L120" s="31">
        <f t="shared" si="18"/>
        <v>0</v>
      </c>
      <c r="M120" s="36"/>
      <c r="N120" s="38"/>
      <c r="O120" s="81">
        <f t="shared" si="51"/>
        <v>0</v>
      </c>
    </row>
    <row r="121" spans="1:15" ht="21" customHeight="1" x14ac:dyDescent="0.2">
      <c r="A121" s="12"/>
      <c r="B121" s="106" t="s">
        <v>275</v>
      </c>
      <c r="C121" s="106"/>
      <c r="D121" s="40" t="s">
        <v>273</v>
      </c>
      <c r="E121" s="36">
        <v>5370.6130000000003</v>
      </c>
      <c r="F121" s="36">
        <v>5370.6130000000003</v>
      </c>
      <c r="G121" s="36">
        <v>129.71600000000001</v>
      </c>
      <c r="H121" s="36">
        <v>129.714</v>
      </c>
      <c r="I121" s="37">
        <f t="shared" si="16"/>
        <v>2.4152550183749972</v>
      </c>
      <c r="J121" s="37"/>
      <c r="K121" s="38">
        <f t="shared" si="17"/>
        <v>99.99845817015634</v>
      </c>
      <c r="L121" s="31">
        <f t="shared" si="18"/>
        <v>-2.0000000000095497E-3</v>
      </c>
      <c r="M121" s="31">
        <v>20.9</v>
      </c>
      <c r="N121" s="102" t="s">
        <v>437</v>
      </c>
      <c r="O121" s="81">
        <f t="shared" si="51"/>
        <v>108.81399999999999</v>
      </c>
    </row>
    <row r="122" spans="1:15" ht="15" customHeight="1" x14ac:dyDescent="0.2">
      <c r="A122" s="12"/>
      <c r="B122" s="106" t="s">
        <v>276</v>
      </c>
      <c r="C122" s="106"/>
      <c r="D122" s="41" t="s">
        <v>277</v>
      </c>
      <c r="E122" s="36">
        <v>700.7</v>
      </c>
      <c r="F122" s="36">
        <v>700.7</v>
      </c>
      <c r="G122" s="36"/>
      <c r="H122" s="31"/>
      <c r="I122" s="37">
        <f t="shared" si="16"/>
        <v>0</v>
      </c>
      <c r="J122" s="37"/>
      <c r="K122" s="38">
        <f t="shared" si="17"/>
        <v>0</v>
      </c>
      <c r="L122" s="31">
        <f>H122-G122</f>
        <v>0</v>
      </c>
      <c r="M122" s="31"/>
      <c r="N122" s="64" t="e">
        <f t="shared" si="55"/>
        <v>#DIV/0!</v>
      </c>
      <c r="O122" s="81">
        <f t="shared" si="51"/>
        <v>0</v>
      </c>
    </row>
    <row r="123" spans="1:15" ht="15" customHeight="1" x14ac:dyDescent="0.2">
      <c r="A123" s="12"/>
      <c r="B123" s="106" t="s">
        <v>279</v>
      </c>
      <c r="C123" s="106"/>
      <c r="D123" s="41" t="s">
        <v>278</v>
      </c>
      <c r="E123" s="36">
        <f>E125+E126</f>
        <v>37003.817999999999</v>
      </c>
      <c r="F123" s="36">
        <f>F125+F126</f>
        <v>37003.817999999999</v>
      </c>
      <c r="G123" s="36">
        <f t="shared" ref="G123" si="102">G125+G126</f>
        <v>3792.83</v>
      </c>
      <c r="H123" s="36">
        <f t="shared" ref="H123" si="103">H125+H126</f>
        <v>3791.9170000000004</v>
      </c>
      <c r="I123" s="37">
        <f t="shared" si="16"/>
        <v>10.247366906841885</v>
      </c>
      <c r="J123" s="37"/>
      <c r="K123" s="38">
        <f t="shared" si="17"/>
        <v>99.975928264646726</v>
      </c>
      <c r="L123" s="31">
        <f t="shared" si="18"/>
        <v>-0.91299999999955617</v>
      </c>
      <c r="M123" s="36">
        <f t="shared" ref="M123" si="104">M125+M126</f>
        <v>3633.58</v>
      </c>
      <c r="N123" s="38">
        <f t="shared" si="55"/>
        <v>104.35760324528427</v>
      </c>
      <c r="O123" s="81">
        <f t="shared" si="51"/>
        <v>158.33700000000044</v>
      </c>
    </row>
    <row r="124" spans="1:15" ht="15" customHeight="1" x14ac:dyDescent="0.2">
      <c r="A124" s="12"/>
      <c r="B124" s="106"/>
      <c r="C124" s="106"/>
      <c r="D124" s="40" t="s">
        <v>47</v>
      </c>
      <c r="E124" s="36"/>
      <c r="F124" s="36"/>
      <c r="G124" s="36"/>
      <c r="H124" s="31"/>
      <c r="I124" s="37">
        <f t="shared" si="16"/>
        <v>0</v>
      </c>
      <c r="J124" s="37"/>
      <c r="K124" s="38">
        <f t="shared" si="17"/>
        <v>0</v>
      </c>
      <c r="L124" s="31">
        <f t="shared" si="18"/>
        <v>0</v>
      </c>
      <c r="M124" s="36"/>
      <c r="N124" s="38"/>
      <c r="O124" s="81">
        <f t="shared" si="51"/>
        <v>0</v>
      </c>
    </row>
    <row r="125" spans="1:15" ht="24" customHeight="1" x14ac:dyDescent="0.2">
      <c r="A125" s="12"/>
      <c r="B125" s="22" t="s">
        <v>281</v>
      </c>
      <c r="C125" s="106"/>
      <c r="D125" s="40" t="s">
        <v>280</v>
      </c>
      <c r="E125" s="36">
        <v>6713.5550000000003</v>
      </c>
      <c r="F125" s="36">
        <v>6713.5550000000003</v>
      </c>
      <c r="G125" s="36">
        <v>1970.893</v>
      </c>
      <c r="H125" s="31">
        <v>1970.8920000000001</v>
      </c>
      <c r="I125" s="37">
        <f t="shared" si="16"/>
        <v>29.356905544082085</v>
      </c>
      <c r="J125" s="37"/>
      <c r="K125" s="38">
        <f t="shared" si="17"/>
        <v>99.999949261578379</v>
      </c>
      <c r="L125" s="31">
        <f t="shared" si="18"/>
        <v>-9.9999999997635314E-4</v>
      </c>
      <c r="M125" s="31">
        <v>2036.0039999999999</v>
      </c>
      <c r="N125" s="38">
        <f t="shared" si="55"/>
        <v>96.801970919507042</v>
      </c>
      <c r="O125" s="81">
        <f t="shared" si="51"/>
        <v>-65.111999999999853</v>
      </c>
    </row>
    <row r="126" spans="1:15" ht="15" customHeight="1" x14ac:dyDescent="0.2">
      <c r="A126" s="12"/>
      <c r="B126" s="22" t="s">
        <v>282</v>
      </c>
      <c r="C126" s="106"/>
      <c r="D126" s="40" t="s">
        <v>190</v>
      </c>
      <c r="E126" s="36">
        <v>30290.262999999999</v>
      </c>
      <c r="F126" s="36">
        <v>30290.262999999999</v>
      </c>
      <c r="G126" s="36">
        <v>1821.9369999999999</v>
      </c>
      <c r="H126" s="31">
        <v>1821.0250000000001</v>
      </c>
      <c r="I126" s="37">
        <f t="shared" si="16"/>
        <v>6.0119154462277207</v>
      </c>
      <c r="J126" s="37"/>
      <c r="K126" s="38">
        <f t="shared" si="17"/>
        <v>99.949943384430966</v>
      </c>
      <c r="L126" s="31">
        <f t="shared" si="18"/>
        <v>-0.91199999999980719</v>
      </c>
      <c r="M126" s="31">
        <v>1597.576</v>
      </c>
      <c r="N126" s="38">
        <f t="shared" si="55"/>
        <v>113.98675242993134</v>
      </c>
      <c r="O126" s="81">
        <f t="shared" si="51"/>
        <v>223.44900000000007</v>
      </c>
    </row>
    <row r="127" spans="1:15" ht="25.5" customHeight="1" x14ac:dyDescent="0.2">
      <c r="A127" s="12" t="s">
        <v>66</v>
      </c>
      <c r="B127" s="12" t="s">
        <v>283</v>
      </c>
      <c r="C127" s="12"/>
      <c r="D127" s="33" t="s">
        <v>284</v>
      </c>
      <c r="E127" s="32">
        <v>121751.208</v>
      </c>
      <c r="F127" s="32">
        <v>121751.208</v>
      </c>
      <c r="G127" s="32">
        <v>210.67599999999999</v>
      </c>
      <c r="H127" s="32">
        <v>210.67599999999999</v>
      </c>
      <c r="I127" s="34">
        <f t="shared" si="16"/>
        <v>0.17303811884971193</v>
      </c>
      <c r="J127" s="34">
        <f t="shared" si="58"/>
        <v>100</v>
      </c>
      <c r="K127" s="35">
        <f t="shared" si="17"/>
        <v>100</v>
      </c>
      <c r="L127" s="32">
        <f t="shared" si="18"/>
        <v>0</v>
      </c>
      <c r="M127" s="32">
        <v>143.5</v>
      </c>
      <c r="N127" s="35">
        <f t="shared" si="55"/>
        <v>146.81254355400696</v>
      </c>
      <c r="O127" s="80">
        <f t="shared" si="51"/>
        <v>67.175999999999988</v>
      </c>
    </row>
    <row r="128" spans="1:15" ht="14.25" hidden="1" x14ac:dyDescent="0.2">
      <c r="A128" s="12" t="s">
        <v>4</v>
      </c>
      <c r="B128" s="12"/>
      <c r="C128" s="12"/>
      <c r="D128" s="33" t="s">
        <v>5</v>
      </c>
      <c r="E128" s="32"/>
      <c r="F128" s="32"/>
      <c r="G128" s="32"/>
      <c r="H128" s="32"/>
      <c r="I128" s="34">
        <f t="shared" si="16"/>
        <v>0</v>
      </c>
      <c r="J128" s="34" t="e">
        <f t="shared" si="58"/>
        <v>#DIV/0!</v>
      </c>
      <c r="K128" s="35">
        <f t="shared" si="17"/>
        <v>0</v>
      </c>
      <c r="L128" s="32">
        <f t="shared" si="18"/>
        <v>0</v>
      </c>
      <c r="M128" s="30"/>
      <c r="N128" s="35" t="e">
        <f t="shared" si="55"/>
        <v>#DIV/0!</v>
      </c>
      <c r="O128" s="80">
        <f t="shared" si="51"/>
        <v>0</v>
      </c>
    </row>
    <row r="129" spans="1:15" ht="18" customHeight="1" x14ac:dyDescent="0.2">
      <c r="A129" s="12" t="s">
        <v>42</v>
      </c>
      <c r="B129" s="12" t="s">
        <v>285</v>
      </c>
      <c r="C129" s="12"/>
      <c r="D129" s="33" t="s">
        <v>286</v>
      </c>
      <c r="E129" s="32">
        <f>E131</f>
        <v>74103.555999999997</v>
      </c>
      <c r="F129" s="32">
        <f>F131+F132</f>
        <v>74103.555999999997</v>
      </c>
      <c r="G129" s="32">
        <f t="shared" ref="G129:H129" si="105">G131+G132</f>
        <v>4821.192</v>
      </c>
      <c r="H129" s="32">
        <f t="shared" si="105"/>
        <v>4821.192</v>
      </c>
      <c r="I129" s="34">
        <f t="shared" si="16"/>
        <v>6.5060197650973732</v>
      </c>
      <c r="J129" s="34">
        <f t="shared" si="58"/>
        <v>100</v>
      </c>
      <c r="K129" s="35">
        <f t="shared" si="17"/>
        <v>100</v>
      </c>
      <c r="L129" s="32">
        <f t="shared" si="18"/>
        <v>0</v>
      </c>
      <c r="M129" s="30">
        <f>M131</f>
        <v>2963.7620000000002</v>
      </c>
      <c r="N129" s="35">
        <f>H129/M129*100</f>
        <v>162.67136160056035</v>
      </c>
      <c r="O129" s="80">
        <f t="shared" si="51"/>
        <v>1857.4299999999998</v>
      </c>
    </row>
    <row r="130" spans="1:15" ht="15" customHeight="1" x14ac:dyDescent="0.2">
      <c r="A130" s="106"/>
      <c r="B130" s="106"/>
      <c r="C130" s="106"/>
      <c r="D130" s="7" t="s">
        <v>48</v>
      </c>
      <c r="E130" s="36"/>
      <c r="F130" s="36"/>
      <c r="G130" s="31"/>
      <c r="H130" s="31"/>
      <c r="I130" s="37">
        <f t="shared" si="16"/>
        <v>0</v>
      </c>
      <c r="J130" s="37"/>
      <c r="K130" s="38">
        <f t="shared" si="17"/>
        <v>0</v>
      </c>
      <c r="L130" s="31">
        <f>H130-G130</f>
        <v>0</v>
      </c>
      <c r="M130" s="36"/>
      <c r="N130" s="38"/>
      <c r="O130" s="81">
        <f t="shared" si="51"/>
        <v>0</v>
      </c>
    </row>
    <row r="131" spans="1:15" ht="15.75" customHeight="1" x14ac:dyDescent="0.2">
      <c r="A131" s="106" t="s">
        <v>43</v>
      </c>
      <c r="B131" s="106" t="s">
        <v>287</v>
      </c>
      <c r="C131" s="106"/>
      <c r="D131" s="98" t="s">
        <v>288</v>
      </c>
      <c r="E131" s="31">
        <v>74103.555999999997</v>
      </c>
      <c r="F131" s="31">
        <v>74103.555999999997</v>
      </c>
      <c r="G131" s="31">
        <v>4821.192</v>
      </c>
      <c r="H131" s="31">
        <v>4821.192</v>
      </c>
      <c r="I131" s="37">
        <f t="shared" si="16"/>
        <v>6.5060197650973732</v>
      </c>
      <c r="J131" s="37"/>
      <c r="K131" s="38">
        <f t="shared" si="17"/>
        <v>100</v>
      </c>
      <c r="L131" s="31">
        <f t="shared" si="18"/>
        <v>0</v>
      </c>
      <c r="M131" s="31">
        <v>2963.7620000000002</v>
      </c>
      <c r="N131" s="38">
        <f t="shared" si="55"/>
        <v>162.67136160056035</v>
      </c>
      <c r="O131" s="81">
        <f t="shared" si="51"/>
        <v>1857.4299999999998</v>
      </c>
    </row>
    <row r="132" spans="1:15" ht="15" hidden="1" customHeight="1" x14ac:dyDescent="0.2">
      <c r="A132" s="106"/>
      <c r="B132" s="106" t="s">
        <v>403</v>
      </c>
      <c r="C132" s="106"/>
      <c r="D132" s="98" t="s">
        <v>404</v>
      </c>
      <c r="E132" s="31"/>
      <c r="F132" s="31"/>
      <c r="G132" s="31"/>
      <c r="H132" s="31"/>
      <c r="I132" s="37">
        <f t="shared" ref="I132" si="106">IF(F132&gt;0,H132/F132*100,0)</f>
        <v>0</v>
      </c>
      <c r="J132" s="37"/>
      <c r="K132" s="38">
        <f t="shared" ref="K132" si="107">IF(G132&gt;0,H132/G132*100,0)</f>
        <v>0</v>
      </c>
      <c r="L132" s="31">
        <f t="shared" ref="L132" si="108">H132-G132</f>
        <v>0</v>
      </c>
      <c r="M132" s="31"/>
      <c r="N132" s="64" t="e">
        <f t="shared" ref="N132" si="109">H132/M132*100</f>
        <v>#DIV/0!</v>
      </c>
      <c r="O132" s="81">
        <f t="shared" ref="O132" si="110">H132-M132</f>
        <v>0</v>
      </c>
    </row>
    <row r="133" spans="1:15" ht="17.25" customHeight="1" x14ac:dyDescent="0.2">
      <c r="A133" s="106"/>
      <c r="B133" s="12" t="s">
        <v>289</v>
      </c>
      <c r="C133" s="12"/>
      <c r="D133" s="33" t="s">
        <v>51</v>
      </c>
      <c r="E133" s="32">
        <f>E135</f>
        <v>30548.571</v>
      </c>
      <c r="F133" s="32">
        <f>F135</f>
        <v>30548.571</v>
      </c>
      <c r="G133" s="32">
        <f t="shared" ref="G133" si="111">G135</f>
        <v>2120</v>
      </c>
      <c r="H133" s="32">
        <f t="shared" ref="H133" si="112">H135</f>
        <v>2095.9650000000001</v>
      </c>
      <c r="I133" s="34">
        <f t="shared" si="16"/>
        <v>6.8610901635955415</v>
      </c>
      <c r="J133" s="34"/>
      <c r="K133" s="35">
        <f t="shared" si="17"/>
        <v>98.866273584905656</v>
      </c>
      <c r="L133" s="32">
        <f t="shared" si="18"/>
        <v>-24.034999999999854</v>
      </c>
      <c r="M133" s="30">
        <f t="shared" ref="M133" si="113">M135</f>
        <v>1986</v>
      </c>
      <c r="N133" s="35">
        <f t="shared" si="55"/>
        <v>105.53700906344412</v>
      </c>
      <c r="O133" s="80">
        <f t="shared" si="51"/>
        <v>109.96500000000015</v>
      </c>
    </row>
    <row r="134" spans="1:15" ht="15" customHeight="1" x14ac:dyDescent="0.2">
      <c r="A134" s="106"/>
      <c r="B134" s="106"/>
      <c r="C134" s="106"/>
      <c r="D134" s="98" t="s">
        <v>48</v>
      </c>
      <c r="E134" s="31"/>
      <c r="F134" s="31"/>
      <c r="G134" s="31"/>
      <c r="H134" s="31"/>
      <c r="I134" s="37">
        <f t="shared" si="16"/>
        <v>0</v>
      </c>
      <c r="J134" s="37"/>
      <c r="K134" s="38">
        <f t="shared" si="17"/>
        <v>0</v>
      </c>
      <c r="L134" s="31">
        <f t="shared" si="18"/>
        <v>0</v>
      </c>
      <c r="M134" s="36"/>
      <c r="N134" s="38"/>
      <c r="O134" s="81">
        <f t="shared" si="51"/>
        <v>0</v>
      </c>
    </row>
    <row r="135" spans="1:15" ht="15" customHeight="1" x14ac:dyDescent="0.2">
      <c r="A135" s="106" t="s">
        <v>2</v>
      </c>
      <c r="B135" s="22" t="s">
        <v>290</v>
      </c>
      <c r="C135" s="22" t="s">
        <v>170</v>
      </c>
      <c r="D135" s="100" t="s">
        <v>291</v>
      </c>
      <c r="E135" s="31">
        <v>30548.571</v>
      </c>
      <c r="F135" s="31">
        <v>30548.571</v>
      </c>
      <c r="G135" s="31">
        <v>2120</v>
      </c>
      <c r="H135" s="31">
        <v>2095.9650000000001</v>
      </c>
      <c r="I135" s="37">
        <f t="shared" si="16"/>
        <v>6.8610901635955415</v>
      </c>
      <c r="J135" s="37"/>
      <c r="K135" s="38">
        <f t="shared" si="17"/>
        <v>98.866273584905656</v>
      </c>
      <c r="L135" s="31">
        <f t="shared" si="18"/>
        <v>-24.034999999999854</v>
      </c>
      <c r="M135" s="31">
        <v>1986</v>
      </c>
      <c r="N135" s="38">
        <f t="shared" si="55"/>
        <v>105.53700906344412</v>
      </c>
      <c r="O135" s="81">
        <f t="shared" si="51"/>
        <v>109.96500000000015</v>
      </c>
    </row>
    <row r="136" spans="1:15" ht="19.5" customHeight="1" x14ac:dyDescent="0.2">
      <c r="A136" s="106"/>
      <c r="B136" s="12" t="s">
        <v>182</v>
      </c>
      <c r="C136" s="12"/>
      <c r="D136" s="33" t="s">
        <v>373</v>
      </c>
      <c r="E136" s="32">
        <v>16016.3</v>
      </c>
      <c r="F136" s="32">
        <v>16016.3</v>
      </c>
      <c r="G136" s="32">
        <v>4.4809999999999999</v>
      </c>
      <c r="H136" s="32">
        <v>4.4800000000000004</v>
      </c>
      <c r="I136" s="114">
        <f t="shared" ref="I136" si="114">IF(F136&gt;0,H136/F136*100,0)</f>
        <v>2.7971504030269167E-2</v>
      </c>
      <c r="J136" s="34"/>
      <c r="K136" s="35">
        <f t="shared" ref="K136" si="115">IF(G136&gt;0,H136/G136*100,0)</f>
        <v>99.977683552778402</v>
      </c>
      <c r="L136" s="32">
        <f t="shared" ref="L136:L142" si="116">H136-G136</f>
        <v>-9.9999999999944578E-4</v>
      </c>
      <c r="M136" s="32"/>
      <c r="N136" s="65" t="e">
        <f t="shared" si="55"/>
        <v>#DIV/0!</v>
      </c>
      <c r="O136" s="80">
        <f t="shared" si="51"/>
        <v>4.4800000000000004</v>
      </c>
    </row>
    <row r="137" spans="1:15" ht="18" customHeight="1" x14ac:dyDescent="0.2">
      <c r="A137" s="106"/>
      <c r="B137" s="12" t="s">
        <v>292</v>
      </c>
      <c r="C137" s="22"/>
      <c r="D137" s="33" t="s">
        <v>102</v>
      </c>
      <c r="E137" s="32">
        <f>E139</f>
        <v>161580</v>
      </c>
      <c r="F137" s="32">
        <f>F139+F140</f>
        <v>161580</v>
      </c>
      <c r="G137" s="32">
        <f>G139+G140</f>
        <v>0</v>
      </c>
      <c r="H137" s="32">
        <f>H139+H140</f>
        <v>0</v>
      </c>
      <c r="I137" s="34">
        <f t="shared" ref="I137:I142" si="117">IF(F137&gt;0,H137/F137*100,0)</f>
        <v>0</v>
      </c>
      <c r="J137" s="34"/>
      <c r="K137" s="35">
        <f t="shared" ref="K137:K142" si="118">IF(G137&gt;0,H137/G137*100,0)</f>
        <v>0</v>
      </c>
      <c r="L137" s="32">
        <f t="shared" si="116"/>
        <v>0</v>
      </c>
      <c r="M137" s="36"/>
      <c r="N137" s="65" t="e">
        <f t="shared" ref="N137:N142" si="119">H137/M137*100</f>
        <v>#DIV/0!</v>
      </c>
      <c r="O137" s="80">
        <f t="shared" si="51"/>
        <v>0</v>
      </c>
    </row>
    <row r="138" spans="1:15" ht="15.75" customHeight="1" x14ac:dyDescent="0.2">
      <c r="A138" s="106"/>
      <c r="B138" s="12"/>
      <c r="C138" s="22"/>
      <c r="D138" s="98" t="s">
        <v>48</v>
      </c>
      <c r="E138" s="32"/>
      <c r="F138" s="32"/>
      <c r="G138" s="32"/>
      <c r="H138" s="32"/>
      <c r="I138" s="37">
        <f t="shared" si="117"/>
        <v>0</v>
      </c>
      <c r="J138" s="37"/>
      <c r="K138" s="38">
        <f t="shared" si="118"/>
        <v>0</v>
      </c>
      <c r="L138" s="32">
        <f t="shared" si="116"/>
        <v>0</v>
      </c>
      <c r="M138" s="36"/>
      <c r="N138" s="35"/>
      <c r="O138" s="80">
        <f t="shared" si="51"/>
        <v>0</v>
      </c>
    </row>
    <row r="139" spans="1:15" ht="18" customHeight="1" x14ac:dyDescent="0.2">
      <c r="A139" s="106"/>
      <c r="B139" s="106" t="s">
        <v>405</v>
      </c>
      <c r="C139" s="22"/>
      <c r="D139" s="98" t="s">
        <v>410</v>
      </c>
      <c r="E139" s="31">
        <v>161580</v>
      </c>
      <c r="F139" s="31">
        <v>161580</v>
      </c>
      <c r="G139" s="32"/>
      <c r="H139" s="31"/>
      <c r="I139" s="37">
        <f t="shared" si="117"/>
        <v>0</v>
      </c>
      <c r="J139" s="37"/>
      <c r="K139" s="38">
        <f t="shared" si="118"/>
        <v>0</v>
      </c>
      <c r="L139" s="32">
        <f t="shared" si="116"/>
        <v>0</v>
      </c>
      <c r="M139" s="36"/>
      <c r="N139" s="64" t="e">
        <f t="shared" si="119"/>
        <v>#DIV/0!</v>
      </c>
      <c r="O139" s="81">
        <f t="shared" si="51"/>
        <v>0</v>
      </c>
    </row>
    <row r="140" spans="1:15" ht="25.5" hidden="1" x14ac:dyDescent="0.2">
      <c r="A140" s="106"/>
      <c r="B140" s="106" t="s">
        <v>408</v>
      </c>
      <c r="C140" s="22"/>
      <c r="D140" s="98" t="s">
        <v>409</v>
      </c>
      <c r="E140" s="32"/>
      <c r="F140" s="31">
        <f>F142</f>
        <v>0</v>
      </c>
      <c r="G140" s="31">
        <f t="shared" ref="G140:H140" si="120">G142</f>
        <v>0</v>
      </c>
      <c r="H140" s="31">
        <f t="shared" si="120"/>
        <v>0</v>
      </c>
      <c r="I140" s="37">
        <f t="shared" si="117"/>
        <v>0</v>
      </c>
      <c r="J140" s="37"/>
      <c r="K140" s="38">
        <f t="shared" si="118"/>
        <v>0</v>
      </c>
      <c r="L140" s="31">
        <f t="shared" si="116"/>
        <v>0</v>
      </c>
      <c r="M140" s="36"/>
      <c r="N140" s="64" t="e">
        <f t="shared" si="119"/>
        <v>#DIV/0!</v>
      </c>
      <c r="O140" s="81">
        <f t="shared" si="51"/>
        <v>0</v>
      </c>
    </row>
    <row r="141" spans="1:15" hidden="1" x14ac:dyDescent="0.2">
      <c r="A141" s="106"/>
      <c r="B141" s="106"/>
      <c r="C141" s="22"/>
      <c r="D141" s="99" t="s">
        <v>47</v>
      </c>
      <c r="E141" s="32"/>
      <c r="F141" s="32"/>
      <c r="G141" s="32"/>
      <c r="H141" s="31"/>
      <c r="I141" s="37">
        <f t="shared" si="117"/>
        <v>0</v>
      </c>
      <c r="J141" s="37"/>
      <c r="K141" s="38">
        <f t="shared" si="118"/>
        <v>0</v>
      </c>
      <c r="L141" s="31">
        <f t="shared" si="116"/>
        <v>0</v>
      </c>
      <c r="M141" s="36"/>
      <c r="N141" s="64"/>
      <c r="O141" s="81">
        <f t="shared" si="51"/>
        <v>0</v>
      </c>
    </row>
    <row r="142" spans="1:15" ht="25.5" hidden="1" x14ac:dyDescent="0.2">
      <c r="A142" s="106"/>
      <c r="B142" s="22" t="s">
        <v>406</v>
      </c>
      <c r="C142" s="22"/>
      <c r="D142" s="100" t="s">
        <v>407</v>
      </c>
      <c r="E142" s="32"/>
      <c r="F142" s="31"/>
      <c r="G142" s="31"/>
      <c r="H142" s="31"/>
      <c r="I142" s="37">
        <f t="shared" si="117"/>
        <v>0</v>
      </c>
      <c r="J142" s="37"/>
      <c r="K142" s="38">
        <f t="shared" si="118"/>
        <v>0</v>
      </c>
      <c r="L142" s="31">
        <f t="shared" si="116"/>
        <v>0</v>
      </c>
      <c r="M142" s="36"/>
      <c r="N142" s="64" t="e">
        <f t="shared" si="119"/>
        <v>#DIV/0!</v>
      </c>
      <c r="O142" s="81">
        <f t="shared" si="51"/>
        <v>0</v>
      </c>
    </row>
    <row r="143" spans="1:15" ht="15.75" customHeight="1" x14ac:dyDescent="0.2">
      <c r="A143" s="106"/>
      <c r="B143" s="12" t="s">
        <v>191</v>
      </c>
      <c r="C143" s="22"/>
      <c r="D143" s="33" t="s">
        <v>293</v>
      </c>
      <c r="E143" s="32">
        <f>E145</f>
        <v>388584.2</v>
      </c>
      <c r="F143" s="32">
        <f>F145</f>
        <v>388584.2</v>
      </c>
      <c r="G143" s="32">
        <f t="shared" ref="G143" si="121">G145</f>
        <v>32382</v>
      </c>
      <c r="H143" s="32">
        <f t="shared" ref="H143" si="122">H145</f>
        <v>32382</v>
      </c>
      <c r="I143" s="34">
        <f t="shared" si="16"/>
        <v>8.3333290442586172</v>
      </c>
      <c r="J143" s="34"/>
      <c r="K143" s="35">
        <f t="shared" si="17"/>
        <v>100</v>
      </c>
      <c r="L143" s="32">
        <f t="shared" si="18"/>
        <v>0</v>
      </c>
      <c r="M143" s="30">
        <f t="shared" ref="M143" si="123">M145</f>
        <v>21574.6</v>
      </c>
      <c r="N143" s="35">
        <f t="shared" si="55"/>
        <v>150.09316511082477</v>
      </c>
      <c r="O143" s="80">
        <f t="shared" si="51"/>
        <v>10807.400000000001</v>
      </c>
    </row>
    <row r="144" spans="1:15" ht="15.75" customHeight="1" x14ac:dyDescent="0.2">
      <c r="A144" s="106"/>
      <c r="B144" s="22"/>
      <c r="C144" s="22"/>
      <c r="D144" s="98" t="s">
        <v>48</v>
      </c>
      <c r="E144" s="31"/>
      <c r="F144" s="31"/>
      <c r="G144" s="31"/>
      <c r="H144" s="31"/>
      <c r="I144" s="37"/>
      <c r="J144" s="37"/>
      <c r="K144" s="38"/>
      <c r="L144" s="31">
        <f t="shared" si="18"/>
        <v>0</v>
      </c>
      <c r="M144" s="36"/>
      <c r="N144" s="38"/>
      <c r="O144" s="81">
        <f t="shared" ref="O144:O209" si="124">H144-M144</f>
        <v>0</v>
      </c>
    </row>
    <row r="145" spans="1:16" ht="17.25" customHeight="1" x14ac:dyDescent="0.2">
      <c r="A145" s="106" t="s">
        <v>115</v>
      </c>
      <c r="B145" s="106" t="s">
        <v>192</v>
      </c>
      <c r="C145" s="106"/>
      <c r="D145" s="98" t="s">
        <v>116</v>
      </c>
      <c r="E145" s="36">
        <v>388584.2</v>
      </c>
      <c r="F145" s="36">
        <v>388584.2</v>
      </c>
      <c r="G145" s="36">
        <v>32382</v>
      </c>
      <c r="H145" s="36">
        <v>32382</v>
      </c>
      <c r="I145" s="37">
        <f t="shared" si="16"/>
        <v>8.3333290442586172</v>
      </c>
      <c r="J145" s="37">
        <f t="shared" ref="J145:J159" si="125">H145/G145*100</f>
        <v>100</v>
      </c>
      <c r="K145" s="38">
        <f t="shared" si="17"/>
        <v>100</v>
      </c>
      <c r="L145" s="31">
        <f t="shared" si="18"/>
        <v>0</v>
      </c>
      <c r="M145" s="31">
        <v>21574.6</v>
      </c>
      <c r="N145" s="38">
        <f t="shared" ref="N145:N207" si="126">H145/M145*100</f>
        <v>150.09316511082477</v>
      </c>
      <c r="O145" s="81">
        <f t="shared" si="124"/>
        <v>10807.400000000001</v>
      </c>
    </row>
    <row r="146" spans="1:16" ht="38.25" hidden="1" x14ac:dyDescent="0.2">
      <c r="A146" s="106" t="s">
        <v>16</v>
      </c>
      <c r="B146" s="106"/>
      <c r="C146" s="106"/>
      <c r="D146" s="7" t="s">
        <v>23</v>
      </c>
      <c r="E146" s="36"/>
      <c r="F146" s="36"/>
      <c r="G146" s="31"/>
      <c r="H146" s="31"/>
      <c r="I146" s="37">
        <f t="shared" si="16"/>
        <v>0</v>
      </c>
      <c r="J146" s="37" t="e">
        <f t="shared" si="125"/>
        <v>#DIV/0!</v>
      </c>
      <c r="K146" s="38">
        <f t="shared" si="17"/>
        <v>0</v>
      </c>
      <c r="L146" s="31">
        <f t="shared" si="18"/>
        <v>0</v>
      </c>
      <c r="M146" s="36"/>
      <c r="N146" s="38" t="e">
        <f t="shared" si="126"/>
        <v>#DIV/0!</v>
      </c>
      <c r="O146" s="81">
        <f t="shared" si="124"/>
        <v>0</v>
      </c>
    </row>
    <row r="147" spans="1:16" ht="25.5" hidden="1" x14ac:dyDescent="0.2">
      <c r="A147" s="106" t="s">
        <v>14</v>
      </c>
      <c r="B147" s="106"/>
      <c r="C147" s="106"/>
      <c r="D147" s="7" t="s">
        <v>93</v>
      </c>
      <c r="E147" s="36"/>
      <c r="F147" s="36"/>
      <c r="G147" s="31"/>
      <c r="H147" s="31"/>
      <c r="I147" s="37">
        <f t="shared" si="16"/>
        <v>0</v>
      </c>
      <c r="J147" s="37" t="e">
        <f t="shared" si="125"/>
        <v>#DIV/0!</v>
      </c>
      <c r="K147" s="38">
        <f t="shared" si="17"/>
        <v>0</v>
      </c>
      <c r="L147" s="31">
        <f t="shared" si="18"/>
        <v>0</v>
      </c>
      <c r="M147" s="36"/>
      <c r="N147" s="38" t="e">
        <f t="shared" si="126"/>
        <v>#DIV/0!</v>
      </c>
      <c r="O147" s="81">
        <f t="shared" si="124"/>
        <v>0</v>
      </c>
    </row>
    <row r="148" spans="1:16" ht="28.5" hidden="1" customHeight="1" x14ac:dyDescent="0.2">
      <c r="A148" s="106" t="s">
        <v>13</v>
      </c>
      <c r="B148" s="12" t="s">
        <v>395</v>
      </c>
      <c r="C148" s="12"/>
      <c r="D148" s="62" t="s">
        <v>396</v>
      </c>
      <c r="E148" s="31"/>
      <c r="F148" s="31"/>
      <c r="G148" s="31"/>
      <c r="H148" s="31"/>
      <c r="I148" s="37">
        <f t="shared" si="16"/>
        <v>0</v>
      </c>
      <c r="J148" s="37" t="e">
        <f t="shared" si="125"/>
        <v>#DIV/0!</v>
      </c>
      <c r="K148" s="38">
        <f t="shared" si="17"/>
        <v>0</v>
      </c>
      <c r="L148" s="31">
        <f t="shared" si="18"/>
        <v>0</v>
      </c>
      <c r="M148" s="30">
        <f>M150</f>
        <v>0</v>
      </c>
      <c r="N148" s="38" t="e">
        <f t="shared" si="126"/>
        <v>#DIV/0!</v>
      </c>
      <c r="O148" s="81">
        <f t="shared" si="124"/>
        <v>0</v>
      </c>
    </row>
    <row r="149" spans="1:16" ht="15" hidden="1" customHeight="1" x14ac:dyDescent="0.2">
      <c r="A149" s="106"/>
      <c r="B149" s="12"/>
      <c r="C149" s="12"/>
      <c r="D149" s="7" t="s">
        <v>48</v>
      </c>
      <c r="E149" s="31"/>
      <c r="F149" s="31"/>
      <c r="G149" s="31"/>
      <c r="H149" s="31"/>
      <c r="I149" s="37"/>
      <c r="J149" s="37"/>
      <c r="K149" s="38"/>
      <c r="L149" s="31"/>
      <c r="M149" s="36"/>
      <c r="N149" s="38" t="e">
        <f t="shared" si="126"/>
        <v>#DIV/0!</v>
      </c>
      <c r="O149" s="81">
        <f t="shared" ref="O149:O150" si="127">H149-M149</f>
        <v>0</v>
      </c>
    </row>
    <row r="150" spans="1:16" ht="25.5" hidden="1" customHeight="1" x14ac:dyDescent="0.2">
      <c r="A150" s="106"/>
      <c r="B150" s="106" t="s">
        <v>397</v>
      </c>
      <c r="C150" s="106"/>
      <c r="D150" s="7" t="s">
        <v>398</v>
      </c>
      <c r="E150" s="31"/>
      <c r="F150" s="31"/>
      <c r="G150" s="31"/>
      <c r="H150" s="31"/>
      <c r="I150" s="37"/>
      <c r="J150" s="37"/>
      <c r="K150" s="38"/>
      <c r="L150" s="31"/>
      <c r="M150" s="36"/>
      <c r="N150" s="38" t="e">
        <f t="shared" si="126"/>
        <v>#DIV/0!</v>
      </c>
      <c r="O150" s="81">
        <f t="shared" si="127"/>
        <v>0</v>
      </c>
    </row>
    <row r="151" spans="1:16" ht="28.5" x14ac:dyDescent="0.2">
      <c r="A151" s="106" t="s">
        <v>197</v>
      </c>
      <c r="B151" s="12" t="s">
        <v>294</v>
      </c>
      <c r="C151" s="12"/>
      <c r="D151" s="33" t="s">
        <v>295</v>
      </c>
      <c r="E151" s="32">
        <f>E153</f>
        <v>2500</v>
      </c>
      <c r="F151" s="32">
        <f>F153</f>
        <v>2500</v>
      </c>
      <c r="G151" s="32">
        <f>G153</f>
        <v>0</v>
      </c>
      <c r="H151" s="32">
        <f t="shared" ref="H151" si="128">H153</f>
        <v>0</v>
      </c>
      <c r="I151" s="34">
        <f t="shared" si="16"/>
        <v>0</v>
      </c>
      <c r="J151" s="34" t="e">
        <f t="shared" si="125"/>
        <v>#DIV/0!</v>
      </c>
      <c r="K151" s="35">
        <f t="shared" si="17"/>
        <v>0</v>
      </c>
      <c r="L151" s="32">
        <f t="shared" si="18"/>
        <v>0</v>
      </c>
      <c r="M151" s="30">
        <f t="shared" ref="M151" si="129">M153</f>
        <v>0</v>
      </c>
      <c r="N151" s="65" t="e">
        <f t="shared" si="126"/>
        <v>#DIV/0!</v>
      </c>
      <c r="O151" s="80">
        <f t="shared" si="124"/>
        <v>0</v>
      </c>
    </row>
    <row r="152" spans="1:16" ht="15" customHeight="1" x14ac:dyDescent="0.2">
      <c r="A152" s="106" t="s">
        <v>44</v>
      </c>
      <c r="B152" s="106"/>
      <c r="C152" s="106"/>
      <c r="D152" s="98" t="s">
        <v>48</v>
      </c>
      <c r="E152" s="31"/>
      <c r="F152" s="31"/>
      <c r="G152" s="31"/>
      <c r="H152" s="31"/>
      <c r="I152" s="37">
        <f t="shared" si="16"/>
        <v>0</v>
      </c>
      <c r="J152" s="37" t="e">
        <f t="shared" si="125"/>
        <v>#DIV/0!</v>
      </c>
      <c r="K152" s="38">
        <f t="shared" si="17"/>
        <v>0</v>
      </c>
      <c r="L152" s="31">
        <f t="shared" si="18"/>
        <v>0</v>
      </c>
      <c r="M152" s="36"/>
      <c r="N152" s="64" t="e">
        <f t="shared" si="126"/>
        <v>#DIV/0!</v>
      </c>
      <c r="O152" s="81">
        <f t="shared" si="124"/>
        <v>0</v>
      </c>
    </row>
    <row r="153" spans="1:16" ht="16.5" customHeight="1" x14ac:dyDescent="0.2">
      <c r="A153" s="106" t="s">
        <v>13</v>
      </c>
      <c r="B153" s="106" t="s">
        <v>296</v>
      </c>
      <c r="C153" s="106"/>
      <c r="D153" s="98" t="s">
        <v>297</v>
      </c>
      <c r="E153" s="31">
        <v>2500</v>
      </c>
      <c r="F153" s="31">
        <v>2500</v>
      </c>
      <c r="G153" s="31"/>
      <c r="H153" s="31"/>
      <c r="I153" s="37">
        <f t="shared" ref="I153:I161" si="130">IF(F153&gt;0,H153/F153*100,0)</f>
        <v>0</v>
      </c>
      <c r="J153" s="37" t="e">
        <f t="shared" si="125"/>
        <v>#DIV/0!</v>
      </c>
      <c r="K153" s="38">
        <f t="shared" ref="K153:K254" si="131">IF(G153&gt;0,H153/G153*100,0)</f>
        <v>0</v>
      </c>
      <c r="L153" s="31">
        <f t="shared" ref="L153" si="132">H153-G153</f>
        <v>0</v>
      </c>
      <c r="M153" s="31"/>
      <c r="N153" s="64" t="e">
        <f t="shared" si="126"/>
        <v>#DIV/0!</v>
      </c>
      <c r="O153" s="81">
        <f t="shared" si="124"/>
        <v>0</v>
      </c>
    </row>
    <row r="154" spans="1:16" ht="25.5" hidden="1" x14ac:dyDescent="0.2">
      <c r="A154" s="106" t="s">
        <v>20</v>
      </c>
      <c r="B154" s="106"/>
      <c r="C154" s="106"/>
      <c r="D154" s="7" t="s">
        <v>21</v>
      </c>
      <c r="E154" s="31"/>
      <c r="F154" s="31"/>
      <c r="G154" s="31"/>
      <c r="H154" s="31"/>
      <c r="I154" s="37">
        <f t="shared" si="130"/>
        <v>0</v>
      </c>
      <c r="J154" s="37" t="e">
        <f t="shared" si="125"/>
        <v>#DIV/0!</v>
      </c>
      <c r="K154" s="38">
        <f t="shared" si="131"/>
        <v>0</v>
      </c>
      <c r="L154" s="31">
        <f t="shared" ref="L154:L155" si="133">H154-G154</f>
        <v>0</v>
      </c>
      <c r="M154" s="36"/>
      <c r="N154" s="64" t="e">
        <f t="shared" si="126"/>
        <v>#DIV/0!</v>
      </c>
      <c r="O154" s="81">
        <f t="shared" si="124"/>
        <v>0</v>
      </c>
    </row>
    <row r="155" spans="1:16" ht="25.5" hidden="1" customHeight="1" x14ac:dyDescent="0.2">
      <c r="A155" s="106"/>
      <c r="B155" s="12" t="s">
        <v>343</v>
      </c>
      <c r="C155" s="12"/>
      <c r="D155" s="33" t="s">
        <v>344</v>
      </c>
      <c r="E155" s="32"/>
      <c r="F155" s="32"/>
      <c r="G155" s="32"/>
      <c r="H155" s="32"/>
      <c r="I155" s="34">
        <f t="shared" si="130"/>
        <v>0</v>
      </c>
      <c r="J155" s="34"/>
      <c r="K155" s="35">
        <f t="shared" si="131"/>
        <v>0</v>
      </c>
      <c r="L155" s="32">
        <f t="shared" si="133"/>
        <v>0</v>
      </c>
      <c r="M155" s="32"/>
      <c r="N155" s="35" t="e">
        <f t="shared" si="126"/>
        <v>#DIV/0!</v>
      </c>
      <c r="O155" s="80">
        <f t="shared" si="124"/>
        <v>0</v>
      </c>
    </row>
    <row r="156" spans="1:16" ht="20.25" customHeight="1" x14ac:dyDescent="0.2">
      <c r="A156" s="106"/>
      <c r="B156" s="106"/>
      <c r="C156" s="106"/>
      <c r="D156" s="44" t="s">
        <v>84</v>
      </c>
      <c r="E156" s="30">
        <f>E7+E8+E9+E10+E78+E79+E81+E98+E99+E113+E115+E127+E129+E133+E137+E143+E151+E136+E97</f>
        <v>3936592.6309999996</v>
      </c>
      <c r="F156" s="30">
        <f>F7+F8+F9+F10+F78+F79+F81+F98+F99+F113+F115+F127+F129+F133+F137+F143+F151+F136+F97+F155</f>
        <v>4700854.0530000003</v>
      </c>
      <c r="G156" s="30">
        <f>G7+G8+G9+G10+G78+G79+G81+G98+G99+G113+G115+G127+G129+G133+G137+G143+G151+G136+G97+G155</f>
        <v>270301.24000000005</v>
      </c>
      <c r="H156" s="30">
        <f>H7+H8+H9+H10+H78+H79+H81+H98+H99+H113+H115+H127+H129+H133+H137+H143+H151+H136+H97+H155</f>
        <v>266101.96699999995</v>
      </c>
      <c r="I156" s="34">
        <f t="shared" si="130"/>
        <v>5.660715350866476</v>
      </c>
      <c r="J156" s="34">
        <f t="shared" si="125"/>
        <v>98.446447008530143</v>
      </c>
      <c r="K156" s="35">
        <f t="shared" si="131"/>
        <v>98.446447008530143</v>
      </c>
      <c r="L156" s="32">
        <f>H156-G156</f>
        <v>-4199.2730000001029</v>
      </c>
      <c r="M156" s="30">
        <f>M7+M8+M9+M10+M78+M79+M81+M98+M99+M113+M115+M127+M129+M133+M137+M143+M151+M136+M97+M155+M148</f>
        <v>310917.005</v>
      </c>
      <c r="N156" s="35">
        <f t="shared" si="126"/>
        <v>85.586173390548367</v>
      </c>
      <c r="O156" s="80">
        <f t="shared" si="124"/>
        <v>-44815.038000000059</v>
      </c>
    </row>
    <row r="157" spans="1:16" ht="15.75" hidden="1" customHeight="1" x14ac:dyDescent="0.2">
      <c r="A157" s="106"/>
      <c r="B157" s="106"/>
      <c r="C157" s="106"/>
      <c r="D157" s="46"/>
      <c r="E157" s="36"/>
      <c r="F157" s="36"/>
      <c r="G157" s="32"/>
      <c r="H157" s="30"/>
      <c r="I157" s="37">
        <f t="shared" si="130"/>
        <v>0</v>
      </c>
      <c r="J157" s="37"/>
      <c r="K157" s="38">
        <f t="shared" si="131"/>
        <v>0</v>
      </c>
      <c r="L157" s="32">
        <f t="shared" ref="L157:L161" si="134">H157-G157</f>
        <v>0</v>
      </c>
      <c r="M157" s="36"/>
      <c r="N157" s="38" t="e">
        <f t="shared" si="126"/>
        <v>#DIV/0!</v>
      </c>
      <c r="O157" s="81">
        <f t="shared" si="124"/>
        <v>0</v>
      </c>
    </row>
    <row r="158" spans="1:16" s="8" customFormat="1" ht="15.75" hidden="1" customHeight="1" x14ac:dyDescent="0.2">
      <c r="A158" s="12"/>
      <c r="B158" s="12"/>
      <c r="C158" s="12"/>
      <c r="D158" s="47" t="s">
        <v>10</v>
      </c>
      <c r="E158" s="30">
        <f>E159</f>
        <v>0</v>
      </c>
      <c r="F158" s="30">
        <f>F159</f>
        <v>0</v>
      </c>
      <c r="G158" s="32">
        <f>G159</f>
        <v>0</v>
      </c>
      <c r="H158" s="30">
        <f>H159</f>
        <v>0</v>
      </c>
      <c r="I158" s="37">
        <f t="shared" si="130"/>
        <v>0</v>
      </c>
      <c r="J158" s="34" t="e">
        <f t="shared" si="125"/>
        <v>#DIV/0!</v>
      </c>
      <c r="K158" s="35">
        <f t="shared" si="131"/>
        <v>0</v>
      </c>
      <c r="L158" s="32">
        <f t="shared" si="134"/>
        <v>0</v>
      </c>
      <c r="M158" s="36"/>
      <c r="N158" s="38" t="e">
        <f t="shared" si="126"/>
        <v>#DIV/0!</v>
      </c>
      <c r="O158" s="81">
        <f t="shared" si="124"/>
        <v>0</v>
      </c>
      <c r="P158" s="93"/>
    </row>
    <row r="159" spans="1:16" ht="25.5" hidden="1" customHeight="1" x14ac:dyDescent="0.2">
      <c r="A159" s="106" t="s">
        <v>97</v>
      </c>
      <c r="B159" s="106"/>
      <c r="C159" s="106"/>
      <c r="D159" s="7" t="s">
        <v>1</v>
      </c>
      <c r="E159" s="36"/>
      <c r="F159" s="36"/>
      <c r="G159" s="31"/>
      <c r="H159" s="36"/>
      <c r="I159" s="37">
        <f t="shared" si="130"/>
        <v>0</v>
      </c>
      <c r="J159" s="37" t="e">
        <f t="shared" si="125"/>
        <v>#DIV/0!</v>
      </c>
      <c r="K159" s="38">
        <f t="shared" si="131"/>
        <v>0</v>
      </c>
      <c r="L159" s="32">
        <f t="shared" si="134"/>
        <v>0</v>
      </c>
      <c r="M159" s="36"/>
      <c r="N159" s="38" t="e">
        <f t="shared" si="126"/>
        <v>#DIV/0!</v>
      </c>
      <c r="O159" s="81">
        <f t="shared" si="124"/>
        <v>0</v>
      </c>
    </row>
    <row r="160" spans="1:16" x14ac:dyDescent="0.2">
      <c r="A160" s="106"/>
      <c r="B160" s="106"/>
      <c r="C160" s="106"/>
      <c r="D160" s="7"/>
      <c r="E160" s="36" t="s">
        <v>196</v>
      </c>
      <c r="F160" s="36"/>
      <c r="G160" s="32"/>
      <c r="H160" s="30"/>
      <c r="I160" s="37">
        <f t="shared" si="130"/>
        <v>0</v>
      </c>
      <c r="J160" s="37"/>
      <c r="K160" s="38">
        <f t="shared" si="131"/>
        <v>0</v>
      </c>
      <c r="L160" s="32">
        <f t="shared" si="134"/>
        <v>0</v>
      </c>
      <c r="M160" s="36"/>
      <c r="N160" s="38"/>
      <c r="O160" s="81">
        <f t="shared" si="124"/>
        <v>0</v>
      </c>
    </row>
    <row r="161" spans="1:15" ht="20.25" customHeight="1" x14ac:dyDescent="0.2">
      <c r="A161" s="106"/>
      <c r="B161" s="106"/>
      <c r="C161" s="106"/>
      <c r="D161" s="48" t="s">
        <v>57</v>
      </c>
      <c r="E161" s="36"/>
      <c r="F161" s="36"/>
      <c r="G161" s="30"/>
      <c r="H161" s="36"/>
      <c r="I161" s="37">
        <f t="shared" si="130"/>
        <v>0</v>
      </c>
      <c r="J161" s="37"/>
      <c r="K161" s="38">
        <f t="shared" si="131"/>
        <v>0</v>
      </c>
      <c r="L161" s="32">
        <f t="shared" si="134"/>
        <v>0</v>
      </c>
      <c r="M161" s="36"/>
      <c r="N161" s="38"/>
      <c r="O161" s="81">
        <f t="shared" si="124"/>
        <v>0</v>
      </c>
    </row>
    <row r="162" spans="1:15" ht="20.25" customHeight="1" x14ac:dyDescent="0.2">
      <c r="A162" s="12"/>
      <c r="B162" s="12"/>
      <c r="C162" s="12"/>
      <c r="D162" s="33" t="s">
        <v>19</v>
      </c>
      <c r="E162" s="32">
        <v>74276.903999999995</v>
      </c>
      <c r="F162" s="32">
        <v>74276.903999999995</v>
      </c>
      <c r="G162" s="32"/>
      <c r="H162" s="32">
        <v>11926.553</v>
      </c>
      <c r="I162" s="34">
        <f>IF(F162&gt;0,H162/F162*100,0)</f>
        <v>16.056879538220926</v>
      </c>
      <c r="J162" s="34"/>
      <c r="K162" s="35">
        <f t="shared" si="131"/>
        <v>0</v>
      </c>
      <c r="L162" s="32"/>
      <c r="M162" s="32">
        <v>6075.7920000000004</v>
      </c>
      <c r="N162" s="35">
        <f t="shared" si="126"/>
        <v>196.29626886503027</v>
      </c>
      <c r="O162" s="80">
        <f t="shared" si="124"/>
        <v>5850.7609999999995</v>
      </c>
    </row>
    <row r="163" spans="1:15" ht="18.75" customHeight="1" x14ac:dyDescent="0.2">
      <c r="A163" s="12" t="s">
        <v>58</v>
      </c>
      <c r="B163" s="26" t="s">
        <v>208</v>
      </c>
      <c r="C163" s="26"/>
      <c r="D163" s="33" t="s">
        <v>55</v>
      </c>
      <c r="E163" s="30">
        <v>9810.2999999999993</v>
      </c>
      <c r="F163" s="30">
        <v>9810.2999999999993</v>
      </c>
      <c r="G163" s="32"/>
      <c r="H163" s="32"/>
      <c r="I163" s="34">
        <f t="shared" ref="I163:I295" si="135">IF(F163&gt;0,H163/F163*100,0)</f>
        <v>0</v>
      </c>
      <c r="J163" s="34"/>
      <c r="K163" s="35">
        <f t="shared" si="131"/>
        <v>0</v>
      </c>
      <c r="L163" s="32"/>
      <c r="M163" s="32">
        <v>648</v>
      </c>
      <c r="N163" s="35">
        <f t="shared" si="126"/>
        <v>0</v>
      </c>
      <c r="O163" s="80">
        <f t="shared" si="124"/>
        <v>-648</v>
      </c>
    </row>
    <row r="164" spans="1:15" ht="21.75" customHeight="1" x14ac:dyDescent="0.2">
      <c r="A164" s="12" t="s">
        <v>59</v>
      </c>
      <c r="B164" s="12" t="s">
        <v>121</v>
      </c>
      <c r="C164" s="12"/>
      <c r="D164" s="33" t="s">
        <v>54</v>
      </c>
      <c r="E164" s="30">
        <v>84995.72</v>
      </c>
      <c r="F164" s="30">
        <v>85135.62</v>
      </c>
      <c r="G164" s="32"/>
      <c r="H164" s="32"/>
      <c r="I164" s="34">
        <f>IF(F164&gt;0,H164/F164*100,0)</f>
        <v>0</v>
      </c>
      <c r="J164" s="34"/>
      <c r="K164" s="35">
        <f t="shared" si="131"/>
        <v>0</v>
      </c>
      <c r="L164" s="32"/>
      <c r="M164" s="32"/>
      <c r="N164" s="95"/>
      <c r="O164" s="80">
        <f t="shared" si="124"/>
        <v>0</v>
      </c>
    </row>
    <row r="165" spans="1:15" ht="18.75" customHeight="1" x14ac:dyDescent="0.2">
      <c r="A165" s="12" t="s">
        <v>60</v>
      </c>
      <c r="B165" s="12" t="s">
        <v>122</v>
      </c>
      <c r="C165" s="12"/>
      <c r="D165" s="33" t="s">
        <v>53</v>
      </c>
      <c r="E165" s="30">
        <v>59424.79</v>
      </c>
      <c r="F165" s="30">
        <v>59424.79</v>
      </c>
      <c r="G165" s="32"/>
      <c r="H165" s="32"/>
      <c r="I165" s="34">
        <f t="shared" si="135"/>
        <v>0</v>
      </c>
      <c r="J165" s="34"/>
      <c r="K165" s="35">
        <f t="shared" si="131"/>
        <v>0</v>
      </c>
      <c r="L165" s="32"/>
      <c r="M165" s="32">
        <v>299.94099999999997</v>
      </c>
      <c r="N165" s="35">
        <f t="shared" si="126"/>
        <v>0</v>
      </c>
      <c r="O165" s="80">
        <f t="shared" si="124"/>
        <v>-299.94099999999997</v>
      </c>
    </row>
    <row r="166" spans="1:15" ht="18.75" customHeight="1" x14ac:dyDescent="0.2">
      <c r="A166" s="12" t="s">
        <v>61</v>
      </c>
      <c r="B166" s="12" t="s">
        <v>123</v>
      </c>
      <c r="C166" s="12"/>
      <c r="D166" s="33" t="s">
        <v>108</v>
      </c>
      <c r="E166" s="30">
        <f>E169+E172+E178+E181+E184+E192</f>
        <v>2292.8670000000002</v>
      </c>
      <c r="F166" s="30">
        <f>F169+F172+F178+F181+F184+F192+F187+F175</f>
        <v>2292.8670000000002</v>
      </c>
      <c r="G166" s="30">
        <f>G169+G172+G178+G181+G184+G192+G187+G175</f>
        <v>0</v>
      </c>
      <c r="H166" s="30">
        <f>H169+H172+H178+H181+H184+H192+H187+H175</f>
        <v>0</v>
      </c>
      <c r="I166" s="34">
        <f t="shared" si="135"/>
        <v>0</v>
      </c>
      <c r="J166" s="34"/>
      <c r="K166" s="35">
        <f t="shared" si="131"/>
        <v>0</v>
      </c>
      <c r="L166" s="32"/>
      <c r="M166" s="32">
        <f>M169+M172+M175+M178+M181+M184+M187+M192</f>
        <v>0</v>
      </c>
      <c r="N166" s="65" t="e">
        <f t="shared" si="126"/>
        <v>#DIV/0!</v>
      </c>
      <c r="O166" s="80">
        <f t="shared" si="124"/>
        <v>0</v>
      </c>
    </row>
    <row r="167" spans="1:15" ht="15.75" customHeight="1" x14ac:dyDescent="0.2">
      <c r="A167" s="106"/>
      <c r="B167" s="106"/>
      <c r="C167" s="106"/>
      <c r="D167" s="41" t="s">
        <v>48</v>
      </c>
      <c r="E167" s="36"/>
      <c r="F167" s="36"/>
      <c r="G167" s="36"/>
      <c r="H167" s="36"/>
      <c r="I167" s="34">
        <f t="shared" si="135"/>
        <v>0</v>
      </c>
      <c r="J167" s="34"/>
      <c r="K167" s="35">
        <f t="shared" si="131"/>
        <v>0</v>
      </c>
      <c r="L167" s="32"/>
      <c r="M167" s="36"/>
      <c r="N167" s="65" t="e">
        <f t="shared" si="126"/>
        <v>#DIV/0!</v>
      </c>
      <c r="O167" s="81">
        <f t="shared" si="124"/>
        <v>0</v>
      </c>
    </row>
    <row r="168" spans="1:15" ht="81" hidden="1" customHeight="1" x14ac:dyDescent="0.2">
      <c r="A168" s="106" t="s">
        <v>88</v>
      </c>
      <c r="B168" s="21"/>
      <c r="C168" s="21"/>
      <c r="D168" s="49" t="s">
        <v>109</v>
      </c>
      <c r="E168" s="36"/>
      <c r="F168" s="36"/>
      <c r="G168" s="36"/>
      <c r="H168" s="36"/>
      <c r="I168" s="34">
        <f t="shared" si="135"/>
        <v>0</v>
      </c>
      <c r="J168" s="34"/>
      <c r="K168" s="35">
        <f t="shared" si="131"/>
        <v>0</v>
      </c>
      <c r="L168" s="32"/>
      <c r="M168" s="36"/>
      <c r="N168" s="65" t="e">
        <f t="shared" si="126"/>
        <v>#DIV/0!</v>
      </c>
      <c r="O168" s="81">
        <f t="shared" si="124"/>
        <v>0</v>
      </c>
    </row>
    <row r="169" spans="1:15" ht="26.25" customHeight="1" x14ac:dyDescent="0.2">
      <c r="A169" s="106"/>
      <c r="B169" s="106" t="s">
        <v>132</v>
      </c>
      <c r="C169" s="106"/>
      <c r="D169" s="41" t="s">
        <v>212</v>
      </c>
      <c r="E169" s="36">
        <f>E171</f>
        <v>100</v>
      </c>
      <c r="F169" s="36">
        <f t="shared" ref="F169:H169" si="136">F171</f>
        <v>100</v>
      </c>
      <c r="G169" s="36">
        <f t="shared" si="136"/>
        <v>0</v>
      </c>
      <c r="H169" s="36">
        <f t="shared" si="136"/>
        <v>0</v>
      </c>
      <c r="I169" s="37">
        <f t="shared" si="135"/>
        <v>0</v>
      </c>
      <c r="J169" s="37"/>
      <c r="K169" s="38">
        <f t="shared" si="131"/>
        <v>0</v>
      </c>
      <c r="L169" s="31"/>
      <c r="M169" s="36">
        <f t="shared" ref="M169" si="137">M171</f>
        <v>0</v>
      </c>
      <c r="N169" s="64" t="e">
        <f t="shared" si="126"/>
        <v>#DIV/0!</v>
      </c>
      <c r="O169" s="81">
        <f t="shared" si="124"/>
        <v>0</v>
      </c>
    </row>
    <row r="170" spans="1:15" ht="14.25" customHeight="1" x14ac:dyDescent="0.2">
      <c r="A170" s="106"/>
      <c r="B170" s="106"/>
      <c r="C170" s="106"/>
      <c r="D170" s="40" t="s">
        <v>47</v>
      </c>
      <c r="E170" s="36"/>
      <c r="F170" s="36"/>
      <c r="G170" s="36"/>
      <c r="H170" s="36"/>
      <c r="I170" s="37">
        <f t="shared" si="135"/>
        <v>0</v>
      </c>
      <c r="J170" s="37"/>
      <c r="K170" s="38">
        <f t="shared" si="131"/>
        <v>0</v>
      </c>
      <c r="L170" s="31"/>
      <c r="M170" s="36"/>
      <c r="N170" s="64" t="e">
        <f t="shared" si="126"/>
        <v>#DIV/0!</v>
      </c>
      <c r="O170" s="81">
        <f t="shared" si="124"/>
        <v>0</v>
      </c>
    </row>
    <row r="171" spans="1:15" ht="17.25" customHeight="1" x14ac:dyDescent="0.2">
      <c r="A171" s="106"/>
      <c r="B171" s="106" t="s">
        <v>198</v>
      </c>
      <c r="C171" s="106"/>
      <c r="D171" s="50" t="s">
        <v>298</v>
      </c>
      <c r="E171" s="36">
        <v>100</v>
      </c>
      <c r="F171" s="36">
        <v>100</v>
      </c>
      <c r="G171" s="36"/>
      <c r="H171" s="36"/>
      <c r="I171" s="37">
        <f t="shared" si="135"/>
        <v>0</v>
      </c>
      <c r="J171" s="37"/>
      <c r="K171" s="38">
        <f t="shared" si="131"/>
        <v>0</v>
      </c>
      <c r="L171" s="31"/>
      <c r="M171" s="36"/>
      <c r="N171" s="64" t="e">
        <f t="shared" si="126"/>
        <v>#DIV/0!</v>
      </c>
      <c r="O171" s="81">
        <f t="shared" si="124"/>
        <v>0</v>
      </c>
    </row>
    <row r="172" spans="1:15" ht="23.45" customHeight="1" x14ac:dyDescent="0.2">
      <c r="A172" s="106"/>
      <c r="B172" s="106" t="s">
        <v>183</v>
      </c>
      <c r="C172" s="106"/>
      <c r="D172" s="41" t="s">
        <v>229</v>
      </c>
      <c r="E172" s="36">
        <f>E174</f>
        <v>21.8</v>
      </c>
      <c r="F172" s="36">
        <f t="shared" ref="F172" si="138">F174</f>
        <v>21.8</v>
      </c>
      <c r="G172" s="36"/>
      <c r="H172" s="36">
        <f>H174</f>
        <v>0</v>
      </c>
      <c r="I172" s="37">
        <f t="shared" si="135"/>
        <v>0</v>
      </c>
      <c r="J172" s="37"/>
      <c r="K172" s="38">
        <f t="shared" si="131"/>
        <v>0</v>
      </c>
      <c r="L172" s="31"/>
      <c r="M172" s="36">
        <f>M174</f>
        <v>0</v>
      </c>
      <c r="N172" s="64" t="e">
        <f t="shared" si="126"/>
        <v>#DIV/0!</v>
      </c>
      <c r="O172" s="81">
        <f t="shared" si="124"/>
        <v>0</v>
      </c>
    </row>
    <row r="173" spans="1:15" ht="16.5" customHeight="1" x14ac:dyDescent="0.2">
      <c r="A173" s="106"/>
      <c r="B173" s="106"/>
      <c r="C173" s="106"/>
      <c r="D173" s="40" t="s">
        <v>47</v>
      </c>
      <c r="E173" s="36"/>
      <c r="F173" s="36"/>
      <c r="G173" s="36"/>
      <c r="H173" s="36"/>
      <c r="I173" s="37">
        <f t="shared" si="135"/>
        <v>0</v>
      </c>
      <c r="J173" s="37"/>
      <c r="K173" s="38">
        <f t="shared" si="131"/>
        <v>0</v>
      </c>
      <c r="L173" s="31"/>
      <c r="M173" s="36"/>
      <c r="N173" s="64" t="e">
        <f t="shared" si="126"/>
        <v>#DIV/0!</v>
      </c>
      <c r="O173" s="81">
        <f t="shared" si="124"/>
        <v>0</v>
      </c>
    </row>
    <row r="174" spans="1:15" ht="24.75" customHeight="1" x14ac:dyDescent="0.2">
      <c r="A174" s="106" t="s">
        <v>70</v>
      </c>
      <c r="B174" s="22" t="s">
        <v>150</v>
      </c>
      <c r="C174" s="22" t="s">
        <v>151</v>
      </c>
      <c r="D174" s="40" t="s">
        <v>152</v>
      </c>
      <c r="E174" s="36">
        <v>21.8</v>
      </c>
      <c r="F174" s="36">
        <v>21.8</v>
      </c>
      <c r="G174" s="36"/>
      <c r="H174" s="36"/>
      <c r="I174" s="37">
        <f t="shared" si="135"/>
        <v>0</v>
      </c>
      <c r="J174" s="37"/>
      <c r="K174" s="38">
        <f t="shared" si="131"/>
        <v>0</v>
      </c>
      <c r="L174" s="31"/>
      <c r="M174" s="36"/>
      <c r="N174" s="64" t="e">
        <f t="shared" si="126"/>
        <v>#DIV/0!</v>
      </c>
      <c r="O174" s="81">
        <f t="shared" si="124"/>
        <v>0</v>
      </c>
    </row>
    <row r="175" spans="1:15" ht="17.25" hidden="1" customHeight="1" x14ac:dyDescent="0.2">
      <c r="A175" s="106"/>
      <c r="B175" s="106" t="s">
        <v>158</v>
      </c>
      <c r="C175" s="22"/>
      <c r="D175" s="41" t="s">
        <v>159</v>
      </c>
      <c r="E175" s="36"/>
      <c r="F175" s="36">
        <f>F177</f>
        <v>0</v>
      </c>
      <c r="G175" s="36">
        <f t="shared" ref="G175:H175" si="139">G177</f>
        <v>0</v>
      </c>
      <c r="H175" s="36">
        <f t="shared" si="139"/>
        <v>0</v>
      </c>
      <c r="I175" s="37">
        <f t="shared" ref="I175:I177" si="140">IF(F175&gt;0,H175/F175*100,0)</f>
        <v>0</v>
      </c>
      <c r="J175" s="37"/>
      <c r="K175" s="38">
        <f t="shared" ref="K175:K177" si="141">IF(G175&gt;0,H175/G175*100,0)</f>
        <v>0</v>
      </c>
      <c r="L175" s="31"/>
      <c r="M175" s="36">
        <f>M177</f>
        <v>0</v>
      </c>
      <c r="N175" s="64" t="e">
        <f t="shared" si="126"/>
        <v>#DIV/0!</v>
      </c>
      <c r="O175" s="81">
        <f t="shared" si="124"/>
        <v>0</v>
      </c>
    </row>
    <row r="176" spans="1:15" ht="16.5" hidden="1" customHeight="1" x14ac:dyDescent="0.2">
      <c r="A176" s="106"/>
      <c r="B176" s="22"/>
      <c r="C176" s="22"/>
      <c r="D176" s="40" t="s">
        <v>47</v>
      </c>
      <c r="E176" s="36"/>
      <c r="F176" s="36"/>
      <c r="G176" s="36"/>
      <c r="H176" s="36"/>
      <c r="I176" s="37">
        <f t="shared" si="140"/>
        <v>0</v>
      </c>
      <c r="J176" s="37"/>
      <c r="K176" s="38">
        <f t="shared" si="141"/>
        <v>0</v>
      </c>
      <c r="L176" s="31"/>
      <c r="M176" s="36"/>
      <c r="N176" s="64" t="e">
        <f t="shared" si="126"/>
        <v>#DIV/0!</v>
      </c>
      <c r="O176" s="81">
        <f t="shared" si="124"/>
        <v>0</v>
      </c>
    </row>
    <row r="177" spans="1:15" ht="26.25" hidden="1" customHeight="1" x14ac:dyDescent="0.2">
      <c r="A177" s="106"/>
      <c r="B177" s="22" t="s">
        <v>393</v>
      </c>
      <c r="C177" s="22"/>
      <c r="D177" s="40" t="s">
        <v>394</v>
      </c>
      <c r="E177" s="36"/>
      <c r="F177" s="36"/>
      <c r="G177" s="36"/>
      <c r="H177" s="36"/>
      <c r="I177" s="37">
        <f t="shared" si="140"/>
        <v>0</v>
      </c>
      <c r="J177" s="37"/>
      <c r="K177" s="38">
        <f t="shared" si="141"/>
        <v>0</v>
      </c>
      <c r="L177" s="31"/>
      <c r="M177" s="36"/>
      <c r="N177" s="64" t="e">
        <f t="shared" si="126"/>
        <v>#DIV/0!</v>
      </c>
      <c r="O177" s="81">
        <f t="shared" si="124"/>
        <v>0</v>
      </c>
    </row>
    <row r="178" spans="1:15" ht="18" customHeight="1" x14ac:dyDescent="0.2">
      <c r="A178" s="106"/>
      <c r="B178" s="106" t="s">
        <v>230</v>
      </c>
      <c r="C178" s="106"/>
      <c r="D178" s="41" t="s">
        <v>157</v>
      </c>
      <c r="E178" s="36">
        <f>E180</f>
        <v>515.4</v>
      </c>
      <c r="F178" s="36">
        <f t="shared" ref="F178:H178" si="142">F180</f>
        <v>515.4</v>
      </c>
      <c r="G178" s="36">
        <f t="shared" si="142"/>
        <v>0</v>
      </c>
      <c r="H178" s="36">
        <f t="shared" si="142"/>
        <v>0</v>
      </c>
      <c r="I178" s="37">
        <f t="shared" si="135"/>
        <v>0</v>
      </c>
      <c r="J178" s="34"/>
      <c r="K178" s="35">
        <f t="shared" si="131"/>
        <v>0</v>
      </c>
      <c r="L178" s="32"/>
      <c r="M178" s="36">
        <f t="shared" ref="M178" si="143">M180</f>
        <v>0</v>
      </c>
      <c r="N178" s="64" t="e">
        <f t="shared" si="126"/>
        <v>#DIV/0!</v>
      </c>
      <c r="O178" s="81">
        <f t="shared" si="124"/>
        <v>0</v>
      </c>
    </row>
    <row r="179" spans="1:15" ht="16.5" customHeight="1" x14ac:dyDescent="0.2">
      <c r="A179" s="106"/>
      <c r="B179" s="106"/>
      <c r="C179" s="106"/>
      <c r="D179" s="40" t="s">
        <v>47</v>
      </c>
      <c r="E179" s="36"/>
      <c r="F179" s="36"/>
      <c r="G179" s="36"/>
      <c r="H179" s="36"/>
      <c r="I179" s="37">
        <f t="shared" si="135"/>
        <v>0</v>
      </c>
      <c r="J179" s="34"/>
      <c r="K179" s="35">
        <f t="shared" si="131"/>
        <v>0</v>
      </c>
      <c r="L179" s="32"/>
      <c r="M179" s="36"/>
      <c r="N179" s="64"/>
      <c r="O179" s="81">
        <f t="shared" si="124"/>
        <v>0</v>
      </c>
    </row>
    <row r="180" spans="1:15" ht="18.75" customHeight="1" x14ac:dyDescent="0.2">
      <c r="A180" s="106" t="s">
        <v>68</v>
      </c>
      <c r="B180" s="22" t="s">
        <v>231</v>
      </c>
      <c r="C180" s="22" t="s">
        <v>137</v>
      </c>
      <c r="D180" s="40" t="s">
        <v>382</v>
      </c>
      <c r="E180" s="36">
        <v>515.4</v>
      </c>
      <c r="F180" s="36">
        <v>515.4</v>
      </c>
      <c r="G180" s="36"/>
      <c r="H180" s="36"/>
      <c r="I180" s="37">
        <f t="shared" si="135"/>
        <v>0</v>
      </c>
      <c r="J180" s="34"/>
      <c r="K180" s="35">
        <f t="shared" si="131"/>
        <v>0</v>
      </c>
      <c r="L180" s="32"/>
      <c r="M180" s="36"/>
      <c r="N180" s="64" t="e">
        <f t="shared" si="126"/>
        <v>#DIV/0!</v>
      </c>
      <c r="O180" s="81">
        <f t="shared" si="124"/>
        <v>0</v>
      </c>
    </row>
    <row r="181" spans="1:15" ht="18.75" customHeight="1" x14ac:dyDescent="0.2">
      <c r="A181" s="106"/>
      <c r="B181" s="106" t="s">
        <v>156</v>
      </c>
      <c r="C181" s="106"/>
      <c r="D181" s="41" t="s">
        <v>163</v>
      </c>
      <c r="E181" s="36">
        <f>E183</f>
        <v>548.327</v>
      </c>
      <c r="F181" s="36">
        <f t="shared" ref="F181:H181" si="144">F183</f>
        <v>548.327</v>
      </c>
      <c r="G181" s="36"/>
      <c r="H181" s="36">
        <f t="shared" si="144"/>
        <v>0</v>
      </c>
      <c r="I181" s="37">
        <f t="shared" si="135"/>
        <v>0</v>
      </c>
      <c r="J181" s="37"/>
      <c r="K181" s="38">
        <f t="shared" si="131"/>
        <v>0</v>
      </c>
      <c r="L181" s="31"/>
      <c r="M181" s="36">
        <f t="shared" ref="M181" si="145">M183</f>
        <v>0</v>
      </c>
      <c r="N181" s="64" t="e">
        <f t="shared" si="126"/>
        <v>#DIV/0!</v>
      </c>
      <c r="O181" s="81">
        <f t="shared" si="124"/>
        <v>0</v>
      </c>
    </row>
    <row r="182" spans="1:15" ht="17.25" customHeight="1" x14ac:dyDescent="0.2">
      <c r="A182" s="106"/>
      <c r="B182" s="106"/>
      <c r="C182" s="106"/>
      <c r="D182" s="40" t="s">
        <v>47</v>
      </c>
      <c r="E182" s="36"/>
      <c r="F182" s="36"/>
      <c r="G182" s="36"/>
      <c r="H182" s="36"/>
      <c r="I182" s="37">
        <f t="shared" si="135"/>
        <v>0</v>
      </c>
      <c r="J182" s="37"/>
      <c r="K182" s="38">
        <f t="shared" si="131"/>
        <v>0</v>
      </c>
      <c r="L182" s="31"/>
      <c r="M182" s="36"/>
      <c r="N182" s="64"/>
      <c r="O182" s="81">
        <f t="shared" si="124"/>
        <v>0</v>
      </c>
    </row>
    <row r="183" spans="1:15" ht="20.25" customHeight="1" x14ac:dyDescent="0.2">
      <c r="A183" s="106" t="s">
        <v>104</v>
      </c>
      <c r="B183" s="22" t="s">
        <v>160</v>
      </c>
      <c r="C183" s="22" t="s">
        <v>137</v>
      </c>
      <c r="D183" s="40" t="s">
        <v>164</v>
      </c>
      <c r="E183" s="36">
        <v>548.327</v>
      </c>
      <c r="F183" s="36">
        <v>548.327</v>
      </c>
      <c r="G183" s="36"/>
      <c r="H183" s="36"/>
      <c r="I183" s="37">
        <f t="shared" si="135"/>
        <v>0</v>
      </c>
      <c r="J183" s="37"/>
      <c r="K183" s="38">
        <f t="shared" si="131"/>
        <v>0</v>
      </c>
      <c r="L183" s="31"/>
      <c r="M183" s="36"/>
      <c r="N183" s="64" t="e">
        <f t="shared" si="126"/>
        <v>#DIV/0!</v>
      </c>
      <c r="O183" s="81">
        <f t="shared" si="124"/>
        <v>0</v>
      </c>
    </row>
    <row r="184" spans="1:15" ht="19.5" hidden="1" customHeight="1" x14ac:dyDescent="0.2">
      <c r="A184" s="106"/>
      <c r="B184" s="106" t="s">
        <v>169</v>
      </c>
      <c r="C184" s="22"/>
      <c r="D184" s="41" t="s">
        <v>171</v>
      </c>
      <c r="E184" s="36">
        <f>E186</f>
        <v>0</v>
      </c>
      <c r="F184" s="36">
        <f t="shared" ref="F184:H184" si="146">F186</f>
        <v>0</v>
      </c>
      <c r="G184" s="36">
        <f t="shared" si="146"/>
        <v>0</v>
      </c>
      <c r="H184" s="36">
        <f t="shared" si="146"/>
        <v>0</v>
      </c>
      <c r="I184" s="37">
        <f t="shared" si="135"/>
        <v>0</v>
      </c>
      <c r="J184" s="37"/>
      <c r="K184" s="38">
        <f t="shared" si="131"/>
        <v>0</v>
      </c>
      <c r="L184" s="31"/>
      <c r="M184" s="36">
        <f t="shared" ref="M184" si="147">M186</f>
        <v>0</v>
      </c>
      <c r="N184" s="65" t="e">
        <f t="shared" si="126"/>
        <v>#DIV/0!</v>
      </c>
      <c r="O184" s="81">
        <f t="shared" si="124"/>
        <v>0</v>
      </c>
    </row>
    <row r="185" spans="1:15" ht="19.5" hidden="1" customHeight="1" x14ac:dyDescent="0.2">
      <c r="A185" s="106"/>
      <c r="B185" s="106"/>
      <c r="C185" s="22"/>
      <c r="D185" s="40" t="s">
        <v>47</v>
      </c>
      <c r="E185" s="36"/>
      <c r="F185" s="36"/>
      <c r="G185" s="36"/>
      <c r="H185" s="36"/>
      <c r="I185" s="37">
        <f t="shared" si="135"/>
        <v>0</v>
      </c>
      <c r="J185" s="37"/>
      <c r="K185" s="38"/>
      <c r="L185" s="31"/>
      <c r="M185" s="36"/>
      <c r="N185" s="65" t="e">
        <f t="shared" si="126"/>
        <v>#DIV/0!</v>
      </c>
      <c r="O185" s="81">
        <f t="shared" si="124"/>
        <v>0</v>
      </c>
    </row>
    <row r="186" spans="1:15" ht="25.5" hidden="1" x14ac:dyDescent="0.2">
      <c r="A186" s="106" t="s">
        <v>72</v>
      </c>
      <c r="B186" s="22" t="s">
        <v>239</v>
      </c>
      <c r="C186" s="22"/>
      <c r="D186" s="40" t="s">
        <v>240</v>
      </c>
      <c r="E186" s="36"/>
      <c r="F186" s="36"/>
      <c r="G186" s="36"/>
      <c r="H186" s="36"/>
      <c r="I186" s="37">
        <f t="shared" si="135"/>
        <v>0</v>
      </c>
      <c r="J186" s="37"/>
      <c r="K186" s="38">
        <f t="shared" si="131"/>
        <v>0</v>
      </c>
      <c r="L186" s="31"/>
      <c r="M186" s="36"/>
      <c r="N186" s="65" t="e">
        <f t="shared" si="126"/>
        <v>#DIV/0!</v>
      </c>
      <c r="O186" s="81">
        <f t="shared" si="124"/>
        <v>0</v>
      </c>
    </row>
    <row r="187" spans="1:15" ht="31.5" hidden="1" customHeight="1" x14ac:dyDescent="0.2">
      <c r="A187" s="106"/>
      <c r="B187" s="106" t="s">
        <v>349</v>
      </c>
      <c r="C187" s="106"/>
      <c r="D187" s="41" t="s">
        <v>348</v>
      </c>
      <c r="E187" s="36"/>
      <c r="F187" s="53">
        <f>F189+F191+F190</f>
        <v>0</v>
      </c>
      <c r="G187" s="53">
        <f t="shared" ref="G187:H187" si="148">G189+G191+G190</f>
        <v>0</v>
      </c>
      <c r="H187" s="36">
        <f t="shared" si="148"/>
        <v>0</v>
      </c>
      <c r="I187" s="37">
        <f t="shared" si="135"/>
        <v>0</v>
      </c>
      <c r="J187" s="37"/>
      <c r="K187" s="38"/>
      <c r="L187" s="31"/>
      <c r="M187" s="36">
        <f>M189+M190+M191</f>
        <v>0</v>
      </c>
      <c r="N187" s="65" t="e">
        <f t="shared" si="126"/>
        <v>#DIV/0!</v>
      </c>
      <c r="O187" s="81">
        <f t="shared" si="124"/>
        <v>0</v>
      </c>
    </row>
    <row r="188" spans="1:15" ht="17.25" hidden="1" customHeight="1" x14ac:dyDescent="0.2">
      <c r="A188" s="106"/>
      <c r="B188" s="106"/>
      <c r="C188" s="106"/>
      <c r="D188" s="40" t="s">
        <v>47</v>
      </c>
      <c r="E188" s="36"/>
      <c r="F188" s="36"/>
      <c r="G188" s="36"/>
      <c r="H188" s="36"/>
      <c r="I188" s="37">
        <f t="shared" si="135"/>
        <v>0</v>
      </c>
      <c r="J188" s="37"/>
      <c r="K188" s="38"/>
      <c r="L188" s="31"/>
      <c r="M188" s="36"/>
      <c r="N188" s="65"/>
      <c r="O188" s="81">
        <f t="shared" si="124"/>
        <v>0</v>
      </c>
    </row>
    <row r="189" spans="1:15" ht="77.25" hidden="1" customHeight="1" x14ac:dyDescent="0.2">
      <c r="A189" s="106"/>
      <c r="B189" s="22" t="s">
        <v>350</v>
      </c>
      <c r="C189" s="22"/>
      <c r="D189" s="40" t="s">
        <v>351</v>
      </c>
      <c r="E189" s="36"/>
      <c r="F189" s="53"/>
      <c r="G189" s="36"/>
      <c r="H189" s="36"/>
      <c r="I189" s="37">
        <f t="shared" si="135"/>
        <v>0</v>
      </c>
      <c r="J189" s="37"/>
      <c r="K189" s="38"/>
      <c r="L189" s="31"/>
      <c r="M189" s="36"/>
      <c r="N189" s="65" t="e">
        <f t="shared" si="126"/>
        <v>#DIV/0!</v>
      </c>
      <c r="O189" s="81">
        <f t="shared" si="124"/>
        <v>0</v>
      </c>
    </row>
    <row r="190" spans="1:15" ht="97.5" hidden="1" customHeight="1" x14ac:dyDescent="0.2">
      <c r="A190" s="106"/>
      <c r="B190" s="22" t="s">
        <v>368</v>
      </c>
      <c r="C190" s="22"/>
      <c r="D190" s="40" t="s">
        <v>369</v>
      </c>
      <c r="E190" s="36"/>
      <c r="F190" s="36"/>
      <c r="G190" s="36"/>
      <c r="H190" s="36"/>
      <c r="I190" s="37">
        <f t="shared" si="135"/>
        <v>0</v>
      </c>
      <c r="J190" s="37"/>
      <c r="K190" s="38"/>
      <c r="L190" s="31"/>
      <c r="M190" s="36"/>
      <c r="N190" s="65" t="e">
        <f t="shared" si="126"/>
        <v>#DIV/0!</v>
      </c>
      <c r="O190" s="81">
        <f t="shared" si="124"/>
        <v>0</v>
      </c>
    </row>
    <row r="191" spans="1:15" ht="93" hidden="1" customHeight="1" x14ac:dyDescent="0.2">
      <c r="A191" s="106"/>
      <c r="B191" s="22" t="s">
        <v>361</v>
      </c>
      <c r="C191" s="22"/>
      <c r="D191" s="40" t="s">
        <v>362</v>
      </c>
      <c r="E191" s="36"/>
      <c r="F191" s="36"/>
      <c r="G191" s="36"/>
      <c r="H191" s="36"/>
      <c r="I191" s="37">
        <f t="shared" si="135"/>
        <v>0</v>
      </c>
      <c r="J191" s="37"/>
      <c r="K191" s="38"/>
      <c r="L191" s="31"/>
      <c r="M191" s="36"/>
      <c r="N191" s="65" t="e">
        <f t="shared" si="126"/>
        <v>#DIV/0!</v>
      </c>
      <c r="O191" s="81">
        <f t="shared" si="124"/>
        <v>0</v>
      </c>
    </row>
    <row r="192" spans="1:15" ht="17.25" customHeight="1" x14ac:dyDescent="0.2">
      <c r="A192" s="106"/>
      <c r="B192" s="22" t="s">
        <v>242</v>
      </c>
      <c r="C192" s="22"/>
      <c r="D192" s="41" t="s">
        <v>243</v>
      </c>
      <c r="E192" s="36">
        <f>E194+E195</f>
        <v>1107.3400000000001</v>
      </c>
      <c r="F192" s="36">
        <f t="shared" ref="F192:H192" si="149">F194+F195</f>
        <v>1107.3400000000001</v>
      </c>
      <c r="G192" s="36">
        <f t="shared" si="149"/>
        <v>0</v>
      </c>
      <c r="H192" s="36">
        <f t="shared" si="149"/>
        <v>0</v>
      </c>
      <c r="I192" s="37">
        <f t="shared" si="135"/>
        <v>0</v>
      </c>
      <c r="J192" s="37"/>
      <c r="K192" s="38">
        <f t="shared" si="131"/>
        <v>0</v>
      </c>
      <c r="L192" s="31"/>
      <c r="M192" s="36">
        <f>M194+M195</f>
        <v>0</v>
      </c>
      <c r="N192" s="64" t="e">
        <f t="shared" si="126"/>
        <v>#DIV/0!</v>
      </c>
      <c r="O192" s="81">
        <f t="shared" si="124"/>
        <v>0</v>
      </c>
    </row>
    <row r="193" spans="1:15" ht="17.25" customHeight="1" x14ac:dyDescent="0.2">
      <c r="A193" s="106"/>
      <c r="B193" s="22"/>
      <c r="C193" s="22"/>
      <c r="D193" s="40" t="s">
        <v>47</v>
      </c>
      <c r="E193" s="36"/>
      <c r="F193" s="36"/>
      <c r="G193" s="36"/>
      <c r="H193" s="36"/>
      <c r="I193" s="37"/>
      <c r="J193" s="37"/>
      <c r="K193" s="38"/>
      <c r="L193" s="31"/>
      <c r="M193" s="36"/>
      <c r="N193" s="38"/>
      <c r="O193" s="81">
        <f t="shared" si="124"/>
        <v>0</v>
      </c>
    </row>
    <row r="194" spans="1:15" ht="18" customHeight="1" x14ac:dyDescent="0.2">
      <c r="A194" s="106" t="s">
        <v>31</v>
      </c>
      <c r="B194" s="22" t="s">
        <v>244</v>
      </c>
      <c r="C194" s="106" t="s">
        <v>172</v>
      </c>
      <c r="D194" s="40" t="s">
        <v>246</v>
      </c>
      <c r="E194" s="36">
        <v>98.9</v>
      </c>
      <c r="F194" s="36">
        <v>98.9</v>
      </c>
      <c r="G194" s="31"/>
      <c r="H194" s="31"/>
      <c r="I194" s="37">
        <f t="shared" si="135"/>
        <v>0</v>
      </c>
      <c r="J194" s="37"/>
      <c r="K194" s="38">
        <f t="shared" si="131"/>
        <v>0</v>
      </c>
      <c r="L194" s="31"/>
      <c r="M194" s="36"/>
      <c r="N194" s="38"/>
      <c r="O194" s="81">
        <f t="shared" si="124"/>
        <v>0</v>
      </c>
    </row>
    <row r="195" spans="1:15" ht="17.25" customHeight="1" x14ac:dyDescent="0.2">
      <c r="A195" s="106" t="s">
        <v>26</v>
      </c>
      <c r="B195" s="22" t="s">
        <v>245</v>
      </c>
      <c r="C195" s="106"/>
      <c r="D195" s="40" t="s">
        <v>247</v>
      </c>
      <c r="E195" s="36">
        <v>1008.44</v>
      </c>
      <c r="F195" s="36">
        <v>1008.44</v>
      </c>
      <c r="G195" s="31"/>
      <c r="H195" s="31"/>
      <c r="I195" s="37">
        <f t="shared" si="135"/>
        <v>0</v>
      </c>
      <c r="J195" s="37"/>
      <c r="K195" s="38">
        <f t="shared" si="131"/>
        <v>0</v>
      </c>
      <c r="L195" s="31"/>
      <c r="M195" s="31"/>
      <c r="N195" s="64" t="e">
        <f t="shared" si="126"/>
        <v>#DIV/0!</v>
      </c>
      <c r="O195" s="81">
        <f t="shared" si="124"/>
        <v>0</v>
      </c>
    </row>
    <row r="196" spans="1:15" ht="12.75" hidden="1" customHeight="1" x14ac:dyDescent="0.2">
      <c r="A196" s="106" t="s">
        <v>72</v>
      </c>
      <c r="B196" s="106"/>
      <c r="C196" s="106"/>
      <c r="D196" s="52" t="s">
        <v>67</v>
      </c>
      <c r="E196" s="36"/>
      <c r="F196" s="36"/>
      <c r="G196" s="31"/>
      <c r="H196" s="31"/>
      <c r="I196" s="37">
        <f t="shared" si="135"/>
        <v>0</v>
      </c>
      <c r="J196" s="37"/>
      <c r="K196" s="38">
        <f t="shared" si="131"/>
        <v>0</v>
      </c>
      <c r="L196" s="31"/>
      <c r="M196" s="36"/>
      <c r="N196" s="65" t="e">
        <f t="shared" si="126"/>
        <v>#DIV/0!</v>
      </c>
      <c r="O196" s="81">
        <f t="shared" si="124"/>
        <v>0</v>
      </c>
    </row>
    <row r="197" spans="1:15" ht="19.5" customHeight="1" x14ac:dyDescent="0.2">
      <c r="A197" s="12" t="s">
        <v>36</v>
      </c>
      <c r="B197" s="12" t="s">
        <v>173</v>
      </c>
      <c r="C197" s="12"/>
      <c r="D197" s="33" t="s">
        <v>50</v>
      </c>
      <c r="E197" s="30">
        <v>5240.7</v>
      </c>
      <c r="F197" s="30">
        <v>5240.7</v>
      </c>
      <c r="G197" s="32"/>
      <c r="H197" s="32"/>
      <c r="I197" s="34">
        <f t="shared" si="135"/>
        <v>0</v>
      </c>
      <c r="J197" s="34"/>
      <c r="K197" s="35">
        <f t="shared" si="131"/>
        <v>0</v>
      </c>
      <c r="L197" s="32"/>
      <c r="M197" s="32"/>
      <c r="N197" s="65" t="e">
        <f t="shared" si="126"/>
        <v>#DIV/0!</v>
      </c>
      <c r="O197" s="80">
        <f t="shared" si="124"/>
        <v>0</v>
      </c>
    </row>
    <row r="198" spans="1:15" ht="18.75" customHeight="1" x14ac:dyDescent="0.2">
      <c r="A198" s="12" t="s">
        <v>38</v>
      </c>
      <c r="B198" s="12" t="s">
        <v>174</v>
      </c>
      <c r="C198" s="12"/>
      <c r="D198" s="33" t="s">
        <v>52</v>
      </c>
      <c r="E198" s="30">
        <v>8000.9</v>
      </c>
      <c r="F198" s="30">
        <v>8000.9</v>
      </c>
      <c r="G198" s="32"/>
      <c r="H198" s="32">
        <v>100</v>
      </c>
      <c r="I198" s="34">
        <f t="shared" si="135"/>
        <v>1.2498593908185329</v>
      </c>
      <c r="J198" s="34"/>
      <c r="K198" s="35">
        <f t="shared" si="131"/>
        <v>0</v>
      </c>
      <c r="L198" s="32"/>
      <c r="M198" s="32">
        <v>106.65</v>
      </c>
      <c r="N198" s="35">
        <f t="shared" si="126"/>
        <v>93.764650726676038</v>
      </c>
      <c r="O198" s="80">
        <f t="shared" si="124"/>
        <v>-6.6500000000000057</v>
      </c>
    </row>
    <row r="199" spans="1:15" ht="19.5" customHeight="1" x14ac:dyDescent="0.2">
      <c r="A199" s="12" t="s">
        <v>30</v>
      </c>
      <c r="B199" s="12" t="s">
        <v>175</v>
      </c>
      <c r="C199" s="12"/>
      <c r="D199" s="33" t="s">
        <v>107</v>
      </c>
      <c r="E199" s="30">
        <f>E201+E204+E205+E210</f>
        <v>525653.31499999994</v>
      </c>
      <c r="F199" s="30">
        <f>F201+F204+F205+F210+F207</f>
        <v>524874.49300000002</v>
      </c>
      <c r="G199" s="30">
        <f t="shared" ref="G199:H199" si="150">G201+G204+G205+G210+G207</f>
        <v>0</v>
      </c>
      <c r="H199" s="30">
        <f t="shared" si="150"/>
        <v>260.12</v>
      </c>
      <c r="I199" s="114">
        <f t="shared" si="135"/>
        <v>4.9558514172263278E-2</v>
      </c>
      <c r="J199" s="34"/>
      <c r="K199" s="35">
        <f t="shared" si="131"/>
        <v>0</v>
      </c>
      <c r="L199" s="32"/>
      <c r="M199" s="30">
        <f>M201+M204+M205+M210+M207</f>
        <v>649.91499999999996</v>
      </c>
      <c r="N199" s="35">
        <f t="shared" si="126"/>
        <v>40.023695406322368</v>
      </c>
      <c r="O199" s="80">
        <f t="shared" si="124"/>
        <v>-389.79499999999996</v>
      </c>
    </row>
    <row r="200" spans="1:15" ht="18" customHeight="1" x14ac:dyDescent="0.2">
      <c r="A200" s="106"/>
      <c r="B200" s="106"/>
      <c r="C200" s="106"/>
      <c r="D200" s="41" t="s">
        <v>48</v>
      </c>
      <c r="E200" s="36"/>
      <c r="F200" s="36"/>
      <c r="G200" s="36"/>
      <c r="H200" s="36"/>
      <c r="I200" s="37">
        <f t="shared" si="135"/>
        <v>0</v>
      </c>
      <c r="J200" s="37"/>
      <c r="K200" s="38">
        <f t="shared" si="131"/>
        <v>0</v>
      </c>
      <c r="L200" s="31"/>
      <c r="M200" s="36"/>
      <c r="N200" s="38"/>
      <c r="O200" s="81">
        <f t="shared" si="124"/>
        <v>0</v>
      </c>
    </row>
    <row r="201" spans="1:15" ht="16.5" customHeight="1" x14ac:dyDescent="0.2">
      <c r="A201" s="106"/>
      <c r="B201" s="106" t="s">
        <v>176</v>
      </c>
      <c r="C201" s="106"/>
      <c r="D201" s="41" t="s">
        <v>248</v>
      </c>
      <c r="E201" s="36">
        <f>E203</f>
        <v>52560</v>
      </c>
      <c r="F201" s="36">
        <f t="shared" ref="F201:H201" si="151">F203</f>
        <v>52560</v>
      </c>
      <c r="G201" s="36">
        <f t="shared" si="151"/>
        <v>0</v>
      </c>
      <c r="H201" s="36">
        <f t="shared" si="151"/>
        <v>260.12</v>
      </c>
      <c r="I201" s="37">
        <f t="shared" si="135"/>
        <v>0.49490106544901064</v>
      </c>
      <c r="J201" s="37"/>
      <c r="K201" s="38"/>
      <c r="L201" s="31"/>
      <c r="M201" s="36">
        <f t="shared" ref="M201" si="152">M203</f>
        <v>624.28300000000002</v>
      </c>
      <c r="N201" s="38">
        <f t="shared" si="126"/>
        <v>41.667000382839191</v>
      </c>
      <c r="O201" s="81">
        <f t="shared" si="124"/>
        <v>-364.16300000000001</v>
      </c>
    </row>
    <row r="202" spans="1:15" ht="17.25" customHeight="1" x14ac:dyDescent="0.2">
      <c r="A202" s="106"/>
      <c r="B202" s="22"/>
      <c r="C202" s="106"/>
      <c r="D202" s="40" t="s">
        <v>47</v>
      </c>
      <c r="E202" s="36"/>
      <c r="F202" s="36"/>
      <c r="G202" s="36"/>
      <c r="H202" s="36"/>
      <c r="I202" s="37">
        <f t="shared" si="135"/>
        <v>0</v>
      </c>
      <c r="J202" s="37"/>
      <c r="K202" s="38"/>
      <c r="L202" s="31"/>
      <c r="M202" s="36"/>
      <c r="N202" s="38"/>
      <c r="O202" s="81">
        <f t="shared" si="124"/>
        <v>0</v>
      </c>
    </row>
    <row r="203" spans="1:15" ht="18" customHeight="1" x14ac:dyDescent="0.2">
      <c r="A203" s="106"/>
      <c r="B203" s="22" t="s">
        <v>250</v>
      </c>
      <c r="C203" s="106"/>
      <c r="D203" s="39" t="s">
        <v>249</v>
      </c>
      <c r="E203" s="36">
        <v>52560</v>
      </c>
      <c r="F203" s="36">
        <v>52560</v>
      </c>
      <c r="G203" s="36"/>
      <c r="H203" s="36">
        <v>260.12</v>
      </c>
      <c r="I203" s="37">
        <f t="shared" si="135"/>
        <v>0.49490106544901064</v>
      </c>
      <c r="J203" s="37"/>
      <c r="K203" s="38"/>
      <c r="L203" s="31"/>
      <c r="M203" s="36">
        <v>624.28300000000002</v>
      </c>
      <c r="N203" s="38">
        <f t="shared" si="126"/>
        <v>41.667000382839191</v>
      </c>
      <c r="O203" s="81">
        <f t="shared" si="124"/>
        <v>-364.16300000000001</v>
      </c>
    </row>
    <row r="204" spans="1:15" ht="24.95" customHeight="1" x14ac:dyDescent="0.2">
      <c r="A204" s="106"/>
      <c r="B204" s="106" t="s">
        <v>184</v>
      </c>
      <c r="C204" s="106"/>
      <c r="D204" s="41" t="s">
        <v>299</v>
      </c>
      <c r="E204" s="36">
        <v>285284.8</v>
      </c>
      <c r="F204" s="36">
        <v>284505.978</v>
      </c>
      <c r="G204" s="36"/>
      <c r="H204" s="36"/>
      <c r="I204" s="37">
        <f t="shared" si="135"/>
        <v>0</v>
      </c>
      <c r="J204" s="37"/>
      <c r="K204" s="38">
        <f t="shared" si="131"/>
        <v>0</v>
      </c>
      <c r="L204" s="31"/>
      <c r="M204" s="36"/>
      <c r="N204" s="38"/>
      <c r="O204" s="81">
        <f t="shared" si="124"/>
        <v>0</v>
      </c>
    </row>
    <row r="205" spans="1:15" ht="18.75" customHeight="1" x14ac:dyDescent="0.2">
      <c r="A205" s="106"/>
      <c r="B205" s="106" t="s">
        <v>205</v>
      </c>
      <c r="C205" s="106"/>
      <c r="D205" s="41" t="s">
        <v>253</v>
      </c>
      <c r="E205" s="36">
        <v>186060.51500000001</v>
      </c>
      <c r="F205" s="36">
        <v>186060.51500000001</v>
      </c>
      <c r="G205" s="36"/>
      <c r="H205" s="36"/>
      <c r="I205" s="37">
        <f t="shared" si="135"/>
        <v>0</v>
      </c>
      <c r="J205" s="37"/>
      <c r="K205" s="38"/>
      <c r="L205" s="31"/>
      <c r="M205" s="36">
        <v>25.632000000000001</v>
      </c>
      <c r="N205" s="38">
        <f t="shared" si="126"/>
        <v>0</v>
      </c>
      <c r="O205" s="81">
        <f t="shared" si="124"/>
        <v>-25.632000000000001</v>
      </c>
    </row>
    <row r="206" spans="1:15" ht="24.75" hidden="1" customHeight="1" x14ac:dyDescent="0.2">
      <c r="A206" s="106" t="s">
        <v>73</v>
      </c>
      <c r="B206" s="106"/>
      <c r="C206" s="106"/>
      <c r="D206" s="7" t="s">
        <v>105</v>
      </c>
      <c r="E206" s="36"/>
      <c r="F206" s="36"/>
      <c r="G206" s="31"/>
      <c r="H206" s="31"/>
      <c r="I206" s="37">
        <f t="shared" si="135"/>
        <v>0</v>
      </c>
      <c r="J206" s="37"/>
      <c r="K206" s="38">
        <f t="shared" si="131"/>
        <v>0</v>
      </c>
      <c r="L206" s="32"/>
      <c r="M206" s="36"/>
      <c r="N206" s="38" t="e">
        <f t="shared" si="126"/>
        <v>#DIV/0!</v>
      </c>
      <c r="O206" s="81">
        <f t="shared" si="124"/>
        <v>0</v>
      </c>
    </row>
    <row r="207" spans="1:15" ht="15.75" hidden="1" customHeight="1" x14ac:dyDescent="0.2">
      <c r="A207" s="106"/>
      <c r="B207" s="106" t="s">
        <v>254</v>
      </c>
      <c r="C207" s="106"/>
      <c r="D207" s="7" t="s">
        <v>363</v>
      </c>
      <c r="E207" s="36"/>
      <c r="F207" s="36">
        <f>F209</f>
        <v>0</v>
      </c>
      <c r="G207" s="36">
        <f t="shared" ref="G207:H207" si="153">G209</f>
        <v>0</v>
      </c>
      <c r="H207" s="36">
        <f t="shared" si="153"/>
        <v>0</v>
      </c>
      <c r="I207" s="37">
        <f t="shared" si="135"/>
        <v>0</v>
      </c>
      <c r="J207" s="37"/>
      <c r="K207" s="38"/>
      <c r="L207" s="32"/>
      <c r="M207" s="36">
        <f>M209</f>
        <v>0</v>
      </c>
      <c r="N207" s="38" t="e">
        <f t="shared" si="126"/>
        <v>#DIV/0!</v>
      </c>
      <c r="O207" s="81">
        <f t="shared" si="124"/>
        <v>0</v>
      </c>
    </row>
    <row r="208" spans="1:15" ht="15.75" hidden="1" customHeight="1" x14ac:dyDescent="0.2">
      <c r="A208" s="106"/>
      <c r="B208" s="106"/>
      <c r="C208" s="106"/>
      <c r="D208" s="40" t="s">
        <v>47</v>
      </c>
      <c r="E208" s="36"/>
      <c r="F208" s="36"/>
      <c r="G208" s="31"/>
      <c r="H208" s="31"/>
      <c r="I208" s="37">
        <f t="shared" si="135"/>
        <v>0</v>
      </c>
      <c r="J208" s="37"/>
      <c r="K208" s="38"/>
      <c r="L208" s="32"/>
      <c r="M208" s="36"/>
      <c r="N208" s="38"/>
      <c r="O208" s="81">
        <f t="shared" si="124"/>
        <v>0</v>
      </c>
    </row>
    <row r="209" spans="1:15" ht="27" hidden="1" customHeight="1" x14ac:dyDescent="0.2">
      <c r="A209" s="106"/>
      <c r="B209" s="22" t="s">
        <v>365</v>
      </c>
      <c r="C209" s="22"/>
      <c r="D209" s="39" t="s">
        <v>364</v>
      </c>
      <c r="E209" s="36"/>
      <c r="F209" s="36"/>
      <c r="G209" s="31"/>
      <c r="H209" s="31"/>
      <c r="I209" s="37">
        <f t="shared" si="135"/>
        <v>0</v>
      </c>
      <c r="J209" s="37"/>
      <c r="K209" s="38"/>
      <c r="L209" s="32"/>
      <c r="M209" s="31"/>
      <c r="N209" s="38" t="e">
        <f t="shared" ref="N209:N212" si="154">H209/M209*100</f>
        <v>#DIV/0!</v>
      </c>
      <c r="O209" s="81">
        <f t="shared" si="124"/>
        <v>0</v>
      </c>
    </row>
    <row r="210" spans="1:15" ht="19.5" customHeight="1" x14ac:dyDescent="0.2">
      <c r="A210" s="106" t="s">
        <v>74</v>
      </c>
      <c r="B210" s="106" t="s">
        <v>256</v>
      </c>
      <c r="C210" s="106"/>
      <c r="D210" s="7" t="s">
        <v>257</v>
      </c>
      <c r="E210" s="36">
        <v>1748</v>
      </c>
      <c r="F210" s="36">
        <v>1748</v>
      </c>
      <c r="G210" s="31"/>
      <c r="H210" s="31"/>
      <c r="I210" s="37">
        <f t="shared" si="135"/>
        <v>0</v>
      </c>
      <c r="J210" s="37"/>
      <c r="K210" s="38">
        <f t="shared" si="131"/>
        <v>0</v>
      </c>
      <c r="L210" s="32"/>
      <c r="M210" s="36"/>
      <c r="N210" s="64" t="e">
        <f t="shared" si="154"/>
        <v>#DIV/0!</v>
      </c>
      <c r="O210" s="81">
        <f t="shared" ref="O210:O291" si="155">H210-M210</f>
        <v>0</v>
      </c>
    </row>
    <row r="211" spans="1:15" ht="17.25" customHeight="1" x14ac:dyDescent="0.2">
      <c r="A211" s="106"/>
      <c r="B211" s="12" t="s">
        <v>300</v>
      </c>
      <c r="C211" s="12"/>
      <c r="D211" s="33" t="s">
        <v>301</v>
      </c>
      <c r="E211" s="30">
        <v>59</v>
      </c>
      <c r="F211" s="30">
        <v>59</v>
      </c>
      <c r="G211" s="32"/>
      <c r="H211" s="32"/>
      <c r="I211" s="34">
        <f t="shared" si="135"/>
        <v>0</v>
      </c>
      <c r="J211" s="37"/>
      <c r="K211" s="38"/>
      <c r="L211" s="32"/>
      <c r="M211" s="30"/>
      <c r="N211" s="38"/>
      <c r="O211" s="80">
        <f t="shared" si="155"/>
        <v>0</v>
      </c>
    </row>
    <row r="212" spans="1:15" ht="19.5" customHeight="1" x14ac:dyDescent="0.2">
      <c r="A212" s="12"/>
      <c r="B212" s="12" t="s">
        <v>179</v>
      </c>
      <c r="C212" s="12"/>
      <c r="D212" s="33" t="s">
        <v>258</v>
      </c>
      <c r="E212" s="30">
        <f>E214+E221+E222+E223+E224+E215+E230</f>
        <v>717082.75199999998</v>
      </c>
      <c r="F212" s="30">
        <f>F214+F221+F222+F223+F224+F215+F230</f>
        <v>717082.75199999998</v>
      </c>
      <c r="G212" s="45">
        <f>G214+G221+G222+G223+G224+G215+G230</f>
        <v>0</v>
      </c>
      <c r="H212" s="30">
        <f>H214+H221+H222+H223+H224+H215+H230</f>
        <v>30.199000000000002</v>
      </c>
      <c r="I212" s="115">
        <f t="shared" si="135"/>
        <v>4.2113688993038285E-3</v>
      </c>
      <c r="J212" s="34"/>
      <c r="K212" s="35">
        <f t="shared" si="131"/>
        <v>0</v>
      </c>
      <c r="L212" s="32"/>
      <c r="M212" s="30">
        <f>M214+M221+M222+M223+M224+M215+M230</f>
        <v>3673.7260000000001</v>
      </c>
      <c r="N212" s="35">
        <f t="shared" si="154"/>
        <v>0.82202646577344096</v>
      </c>
      <c r="O212" s="80">
        <f t="shared" si="155"/>
        <v>-3643.527</v>
      </c>
    </row>
    <row r="213" spans="1:15" ht="17.25" customHeight="1" x14ac:dyDescent="0.2">
      <c r="A213" s="106"/>
      <c r="B213" s="106"/>
      <c r="C213" s="106"/>
      <c r="D213" s="41" t="s">
        <v>48</v>
      </c>
      <c r="E213" s="36"/>
      <c r="F213" s="53"/>
      <c r="G213" s="31"/>
      <c r="H213" s="31"/>
      <c r="I213" s="37">
        <f t="shared" si="135"/>
        <v>0</v>
      </c>
      <c r="J213" s="37"/>
      <c r="K213" s="38">
        <f t="shared" si="131"/>
        <v>0</v>
      </c>
      <c r="L213" s="32"/>
      <c r="M213" s="36"/>
      <c r="N213" s="64" t="e">
        <f t="shared" ref="N213:N274" si="156">H213/M213*100</f>
        <v>#DIV/0!</v>
      </c>
      <c r="O213" s="81">
        <f t="shared" si="155"/>
        <v>0</v>
      </c>
    </row>
    <row r="214" spans="1:15" ht="19.5" customHeight="1" x14ac:dyDescent="0.2">
      <c r="A214" s="106"/>
      <c r="B214" s="106" t="s">
        <v>308</v>
      </c>
      <c r="C214" s="106"/>
      <c r="D214" s="41" t="s">
        <v>302</v>
      </c>
      <c r="E214" s="36">
        <v>216722.54800000001</v>
      </c>
      <c r="F214" s="36">
        <v>216722.54800000001</v>
      </c>
      <c r="G214" s="31"/>
      <c r="H214" s="31"/>
      <c r="I214" s="37">
        <f t="shared" si="135"/>
        <v>0</v>
      </c>
      <c r="J214" s="37"/>
      <c r="K214" s="38"/>
      <c r="L214" s="32"/>
      <c r="M214" s="31">
        <v>2072.4810000000002</v>
      </c>
      <c r="N214" s="38">
        <f t="shared" si="156"/>
        <v>0</v>
      </c>
      <c r="O214" s="81">
        <f t="shared" si="155"/>
        <v>-2072.4810000000002</v>
      </c>
    </row>
    <row r="215" spans="1:15" ht="17.25" customHeight="1" x14ac:dyDescent="0.2">
      <c r="A215" s="106"/>
      <c r="B215" s="106" t="s">
        <v>309</v>
      </c>
      <c r="C215" s="106"/>
      <c r="D215" s="41" t="s">
        <v>303</v>
      </c>
      <c r="E215" s="36">
        <f>E217+E218+E220+E219</f>
        <v>99776.922000000006</v>
      </c>
      <c r="F215" s="36">
        <f t="shared" ref="F215:G215" si="157">F217+F218+F220+F219</f>
        <v>99776.922000000006</v>
      </c>
      <c r="G215" s="36">
        <f t="shared" si="157"/>
        <v>0</v>
      </c>
      <c r="H215" s="36">
        <f>H217+H218+H220+H219</f>
        <v>0</v>
      </c>
      <c r="I215" s="37">
        <f t="shared" si="135"/>
        <v>0</v>
      </c>
      <c r="J215" s="37"/>
      <c r="K215" s="38"/>
      <c r="L215" s="32"/>
      <c r="M215" s="36">
        <f>M217+M218+M220+M219</f>
        <v>0</v>
      </c>
      <c r="N215" s="64" t="e">
        <f t="shared" si="156"/>
        <v>#DIV/0!</v>
      </c>
      <c r="O215" s="81">
        <f t="shared" si="155"/>
        <v>0</v>
      </c>
    </row>
    <row r="216" spans="1:15" ht="16.5" customHeight="1" x14ac:dyDescent="0.2">
      <c r="A216" s="106"/>
      <c r="B216" s="106"/>
      <c r="C216" s="106"/>
      <c r="D216" s="40" t="s">
        <v>47</v>
      </c>
      <c r="E216" s="36"/>
      <c r="F216" s="53"/>
      <c r="G216" s="31"/>
      <c r="H216" s="31"/>
      <c r="I216" s="37">
        <f t="shared" si="135"/>
        <v>0</v>
      </c>
      <c r="J216" s="37"/>
      <c r="K216" s="38"/>
      <c r="L216" s="32"/>
      <c r="M216" s="36"/>
      <c r="N216" s="64"/>
      <c r="O216" s="81">
        <f t="shared" si="155"/>
        <v>0</v>
      </c>
    </row>
    <row r="217" spans="1:15" ht="18" customHeight="1" x14ac:dyDescent="0.2">
      <c r="A217" s="106"/>
      <c r="B217" s="106" t="s">
        <v>310</v>
      </c>
      <c r="C217" s="106"/>
      <c r="D217" s="40" t="s">
        <v>304</v>
      </c>
      <c r="E217" s="36">
        <v>71857.64</v>
      </c>
      <c r="F217" s="36">
        <v>71857.64</v>
      </c>
      <c r="G217" s="31"/>
      <c r="H217" s="31"/>
      <c r="I217" s="37">
        <f t="shared" si="135"/>
        <v>0</v>
      </c>
      <c r="J217" s="37"/>
      <c r="K217" s="38"/>
      <c r="L217" s="32"/>
      <c r="M217" s="31"/>
      <c r="N217" s="64" t="e">
        <f t="shared" si="156"/>
        <v>#DIV/0!</v>
      </c>
      <c r="O217" s="81">
        <f t="shared" si="155"/>
        <v>0</v>
      </c>
    </row>
    <row r="218" spans="1:15" ht="18" customHeight="1" x14ac:dyDescent="0.2">
      <c r="A218" s="106" t="s">
        <v>83</v>
      </c>
      <c r="B218" s="106" t="s">
        <v>311</v>
      </c>
      <c r="C218" s="106"/>
      <c r="D218" s="40" t="s">
        <v>305</v>
      </c>
      <c r="E218" s="36">
        <v>24306.66</v>
      </c>
      <c r="F218" s="36">
        <v>24306.66</v>
      </c>
      <c r="G218" s="31"/>
      <c r="H218" s="31"/>
      <c r="I218" s="37">
        <f t="shared" si="135"/>
        <v>0</v>
      </c>
      <c r="J218" s="37"/>
      <c r="K218" s="38">
        <f t="shared" si="131"/>
        <v>0</v>
      </c>
      <c r="L218" s="31"/>
      <c r="M218" s="31"/>
      <c r="N218" s="64" t="e">
        <f t="shared" si="156"/>
        <v>#DIV/0!</v>
      </c>
      <c r="O218" s="81">
        <f t="shared" si="155"/>
        <v>0</v>
      </c>
    </row>
    <row r="219" spans="1:15" ht="18" customHeight="1" x14ac:dyDescent="0.2">
      <c r="A219" s="106"/>
      <c r="B219" s="106" t="s">
        <v>385</v>
      </c>
      <c r="C219" s="106"/>
      <c r="D219" s="40" t="s">
        <v>386</v>
      </c>
      <c r="E219" s="36">
        <v>1480.1479999999999</v>
      </c>
      <c r="F219" s="36">
        <v>1480.1479999999999</v>
      </c>
      <c r="G219" s="31"/>
      <c r="H219" s="31"/>
      <c r="I219" s="37">
        <f t="shared" si="135"/>
        <v>0</v>
      </c>
      <c r="J219" s="37"/>
      <c r="K219" s="38"/>
      <c r="L219" s="31"/>
      <c r="M219" s="31"/>
      <c r="N219" s="64" t="e">
        <f t="shared" si="156"/>
        <v>#DIV/0!</v>
      </c>
      <c r="O219" s="81">
        <f t="shared" si="155"/>
        <v>0</v>
      </c>
    </row>
    <row r="220" spans="1:15" ht="17.25" customHeight="1" x14ac:dyDescent="0.2">
      <c r="A220" s="106" t="s">
        <v>199</v>
      </c>
      <c r="B220" s="106" t="s">
        <v>312</v>
      </c>
      <c r="C220" s="106"/>
      <c r="D220" s="40" t="s">
        <v>306</v>
      </c>
      <c r="E220" s="36">
        <v>2132.4740000000002</v>
      </c>
      <c r="F220" s="36">
        <v>2132.4740000000002</v>
      </c>
      <c r="G220" s="31"/>
      <c r="H220" s="31"/>
      <c r="I220" s="37">
        <f t="shared" si="135"/>
        <v>0</v>
      </c>
      <c r="J220" s="37"/>
      <c r="K220" s="38">
        <f t="shared" si="131"/>
        <v>0</v>
      </c>
      <c r="L220" s="31"/>
      <c r="M220" s="31"/>
      <c r="N220" s="64" t="e">
        <f t="shared" si="156"/>
        <v>#DIV/0!</v>
      </c>
      <c r="O220" s="81">
        <f t="shared" si="155"/>
        <v>0</v>
      </c>
    </row>
    <row r="221" spans="1:15" ht="17.25" customHeight="1" x14ac:dyDescent="0.2">
      <c r="A221" s="106"/>
      <c r="B221" s="106" t="s">
        <v>313</v>
      </c>
      <c r="C221" s="106"/>
      <c r="D221" s="41" t="s">
        <v>378</v>
      </c>
      <c r="E221" s="36">
        <v>248957.82699999999</v>
      </c>
      <c r="F221" s="36">
        <v>248957.82699999999</v>
      </c>
      <c r="G221" s="36"/>
      <c r="H221" s="36">
        <v>30.199000000000002</v>
      </c>
      <c r="I221" s="116">
        <f t="shared" si="135"/>
        <v>1.2130166929839085E-2</v>
      </c>
      <c r="J221" s="37"/>
      <c r="K221" s="38">
        <f t="shared" si="131"/>
        <v>0</v>
      </c>
      <c r="L221" s="31"/>
      <c r="M221" s="36">
        <v>1601.2449999999999</v>
      </c>
      <c r="N221" s="91">
        <f t="shared" si="156"/>
        <v>1.8859699796096165</v>
      </c>
      <c r="O221" s="81">
        <f t="shared" si="155"/>
        <v>-1571.0459999999998</v>
      </c>
    </row>
    <row r="222" spans="1:15" ht="18" customHeight="1" x14ac:dyDescent="0.2">
      <c r="A222" s="106"/>
      <c r="B222" s="106" t="s">
        <v>314</v>
      </c>
      <c r="C222" s="106"/>
      <c r="D222" s="41" t="s">
        <v>307</v>
      </c>
      <c r="E222" s="36">
        <v>20171.255000000001</v>
      </c>
      <c r="F222" s="36">
        <v>20171.255000000001</v>
      </c>
      <c r="G222" s="31"/>
      <c r="H222" s="31"/>
      <c r="I222" s="37">
        <f t="shared" si="135"/>
        <v>0</v>
      </c>
      <c r="J222" s="37"/>
      <c r="K222" s="38">
        <f t="shared" si="131"/>
        <v>0</v>
      </c>
      <c r="L222" s="31"/>
      <c r="M222" s="31"/>
      <c r="N222" s="64" t="e">
        <f t="shared" si="156"/>
        <v>#DIV/0!</v>
      </c>
      <c r="O222" s="81">
        <f t="shared" si="155"/>
        <v>0</v>
      </c>
    </row>
    <row r="223" spans="1:15" ht="18" customHeight="1" x14ac:dyDescent="0.2">
      <c r="A223" s="106" t="s">
        <v>114</v>
      </c>
      <c r="B223" s="106" t="s">
        <v>315</v>
      </c>
      <c r="C223" s="106"/>
      <c r="D223" s="41" t="s">
        <v>316</v>
      </c>
      <c r="E223" s="36">
        <v>2218</v>
      </c>
      <c r="F223" s="36">
        <v>2218</v>
      </c>
      <c r="G223" s="31"/>
      <c r="H223" s="31"/>
      <c r="I223" s="37">
        <f>IF(F223&gt;0,H223/F223*100,0)</f>
        <v>0</v>
      </c>
      <c r="J223" s="37"/>
      <c r="K223" s="38">
        <f t="shared" si="131"/>
        <v>0</v>
      </c>
      <c r="L223" s="31"/>
      <c r="M223" s="31"/>
      <c r="N223" s="64" t="e">
        <f t="shared" si="156"/>
        <v>#DIV/0!</v>
      </c>
      <c r="O223" s="81">
        <f t="shared" si="155"/>
        <v>0</v>
      </c>
    </row>
    <row r="224" spans="1:15" ht="16.5" customHeight="1" x14ac:dyDescent="0.2">
      <c r="A224" s="106"/>
      <c r="B224" s="106" t="s">
        <v>317</v>
      </c>
      <c r="C224" s="106"/>
      <c r="D224" s="41" t="s">
        <v>318</v>
      </c>
      <c r="E224" s="36">
        <f>E229</f>
        <v>129236.2</v>
      </c>
      <c r="F224" s="36">
        <f>F229</f>
        <v>129236.2</v>
      </c>
      <c r="G224" s="53">
        <f t="shared" ref="G224" si="158">G229+G227+G226</f>
        <v>0</v>
      </c>
      <c r="H224" s="36">
        <f>H229+H227+H226</f>
        <v>0</v>
      </c>
      <c r="I224" s="37">
        <f t="shared" ref="I224:I227" si="159">IF(F224&gt;0,H224/F224*100,0)</f>
        <v>0</v>
      </c>
      <c r="J224" s="37"/>
      <c r="K224" s="38">
        <f t="shared" ref="K224:K227" si="160">IF(G224&gt;0,H224/G224*100,0)</f>
        <v>0</v>
      </c>
      <c r="L224" s="31"/>
      <c r="M224" s="36">
        <f>M227+M228+M229</f>
        <v>0</v>
      </c>
      <c r="N224" s="64" t="e">
        <f t="shared" si="156"/>
        <v>#DIV/0!</v>
      </c>
      <c r="O224" s="81">
        <f t="shared" si="155"/>
        <v>0</v>
      </c>
    </row>
    <row r="225" spans="1:15" ht="15.75" customHeight="1" x14ac:dyDescent="0.2">
      <c r="A225" s="106"/>
      <c r="B225" s="106"/>
      <c r="C225" s="106"/>
      <c r="D225" s="40" t="s">
        <v>47</v>
      </c>
      <c r="E225" s="36"/>
      <c r="F225" s="53"/>
      <c r="G225" s="31"/>
      <c r="H225" s="31"/>
      <c r="I225" s="37">
        <f t="shared" si="159"/>
        <v>0</v>
      </c>
      <c r="J225" s="37"/>
      <c r="K225" s="38">
        <f t="shared" si="160"/>
        <v>0</v>
      </c>
      <c r="L225" s="31"/>
      <c r="M225" s="36"/>
      <c r="N225" s="64" t="e">
        <f t="shared" si="156"/>
        <v>#DIV/0!</v>
      </c>
      <c r="O225" s="81">
        <f t="shared" si="155"/>
        <v>0</v>
      </c>
    </row>
    <row r="226" spans="1:15" ht="24.95" hidden="1" customHeight="1" x14ac:dyDescent="0.2">
      <c r="A226" s="106"/>
      <c r="B226" s="106" t="s">
        <v>366</v>
      </c>
      <c r="C226" s="106"/>
      <c r="D226" s="40" t="s">
        <v>367</v>
      </c>
      <c r="E226" s="36"/>
      <c r="F226" s="53"/>
      <c r="G226" s="31"/>
      <c r="H226" s="31"/>
      <c r="I226" s="37">
        <f t="shared" si="159"/>
        <v>0</v>
      </c>
      <c r="J226" s="37"/>
      <c r="K226" s="38"/>
      <c r="L226" s="31"/>
      <c r="M226" s="36"/>
      <c r="N226" s="64" t="e">
        <f t="shared" si="156"/>
        <v>#DIV/0!</v>
      </c>
      <c r="O226" s="81">
        <f t="shared" si="155"/>
        <v>0</v>
      </c>
    </row>
    <row r="227" spans="1:15" ht="29.25" hidden="1" customHeight="1" x14ac:dyDescent="0.2">
      <c r="A227" s="106"/>
      <c r="B227" s="106" t="s">
        <v>366</v>
      </c>
      <c r="C227" s="106"/>
      <c r="D227" s="40" t="s">
        <v>367</v>
      </c>
      <c r="E227" s="36"/>
      <c r="F227" s="53"/>
      <c r="G227" s="31"/>
      <c r="H227" s="31"/>
      <c r="I227" s="37">
        <f t="shared" si="159"/>
        <v>0</v>
      </c>
      <c r="J227" s="37"/>
      <c r="K227" s="38">
        <f t="shared" si="160"/>
        <v>0</v>
      </c>
      <c r="L227" s="31"/>
      <c r="M227" s="36"/>
      <c r="N227" s="83" t="e">
        <f t="shared" si="156"/>
        <v>#DIV/0!</v>
      </c>
      <c r="O227" s="81">
        <f t="shared" si="155"/>
        <v>0</v>
      </c>
    </row>
    <row r="228" spans="1:15" ht="26.25" hidden="1" customHeight="1" x14ac:dyDescent="0.2">
      <c r="A228" s="106"/>
      <c r="B228" s="106" t="s">
        <v>412</v>
      </c>
      <c r="C228" s="106"/>
      <c r="D228" s="40" t="s">
        <v>413</v>
      </c>
      <c r="E228" s="36"/>
      <c r="F228" s="53"/>
      <c r="G228" s="31"/>
      <c r="H228" s="31"/>
      <c r="I228" s="37"/>
      <c r="J228" s="37"/>
      <c r="K228" s="38"/>
      <c r="L228" s="31"/>
      <c r="M228" s="36"/>
      <c r="N228" s="83" t="e">
        <f t="shared" ref="N228" si="161">H228/M228*100</f>
        <v>#DIV/0!</v>
      </c>
      <c r="O228" s="81">
        <f t="shared" ref="O228" si="162">H228-M228</f>
        <v>0</v>
      </c>
    </row>
    <row r="229" spans="1:15" ht="38.25" customHeight="1" x14ac:dyDescent="0.2">
      <c r="A229" s="106"/>
      <c r="B229" s="106" t="s">
        <v>319</v>
      </c>
      <c r="C229" s="22"/>
      <c r="D229" s="40" t="s">
        <v>320</v>
      </c>
      <c r="E229" s="36">
        <v>129236.2</v>
      </c>
      <c r="F229" s="36">
        <v>129236.2</v>
      </c>
      <c r="G229" s="31"/>
      <c r="H229" s="31"/>
      <c r="I229" s="37">
        <f>IF(F229&gt;0,H229/F229*100,0)</f>
        <v>0</v>
      </c>
      <c r="J229" s="37"/>
      <c r="K229" s="38"/>
      <c r="L229" s="31"/>
      <c r="M229" s="31"/>
      <c r="N229" s="64" t="e">
        <f t="shared" si="156"/>
        <v>#DIV/0!</v>
      </c>
      <c r="O229" s="81">
        <f t="shared" si="155"/>
        <v>0</v>
      </c>
    </row>
    <row r="230" spans="1:15" ht="18" hidden="1" customHeight="1" x14ac:dyDescent="0.2">
      <c r="A230" s="106"/>
      <c r="B230" s="106" t="s">
        <v>345</v>
      </c>
      <c r="C230" s="22"/>
      <c r="D230" s="41" t="s">
        <v>346</v>
      </c>
      <c r="E230" s="36"/>
      <c r="F230" s="36"/>
      <c r="G230" s="31"/>
      <c r="H230" s="31"/>
      <c r="I230" s="84">
        <f>IF(F230&gt;0,H230/F230*100,0)</f>
        <v>0</v>
      </c>
      <c r="J230" s="37"/>
      <c r="K230" s="38"/>
      <c r="L230" s="31"/>
      <c r="M230" s="36"/>
      <c r="N230" s="83" t="e">
        <f t="shared" si="156"/>
        <v>#DIV/0!</v>
      </c>
      <c r="O230" s="81">
        <f t="shared" si="155"/>
        <v>0</v>
      </c>
    </row>
    <row r="231" spans="1:15" ht="18.75" hidden="1" customHeight="1" x14ac:dyDescent="0.2">
      <c r="A231" s="12" t="s">
        <v>40</v>
      </c>
      <c r="B231" s="12" t="s">
        <v>180</v>
      </c>
      <c r="C231" s="12"/>
      <c r="D231" s="33" t="s">
        <v>259</v>
      </c>
      <c r="E231" s="30">
        <f>E233+E238</f>
        <v>0</v>
      </c>
      <c r="F231" s="85">
        <f>F233+F238+F239</f>
        <v>0</v>
      </c>
      <c r="G231" s="30">
        <f>G233+G238+G239</f>
        <v>0</v>
      </c>
      <c r="H231" s="30">
        <f>H233+H238+H239</f>
        <v>0</v>
      </c>
      <c r="I231" s="34">
        <f t="shared" si="135"/>
        <v>0</v>
      </c>
      <c r="J231" s="34"/>
      <c r="K231" s="35">
        <f t="shared" si="131"/>
        <v>0</v>
      </c>
      <c r="L231" s="32"/>
      <c r="M231" s="30">
        <f>M233+M238+M239+M237</f>
        <v>0</v>
      </c>
      <c r="N231" s="64" t="e">
        <f t="shared" si="156"/>
        <v>#DIV/0!</v>
      </c>
      <c r="O231" s="80">
        <f t="shared" si="155"/>
        <v>0</v>
      </c>
    </row>
    <row r="232" spans="1:15" ht="19.5" hidden="1" customHeight="1" x14ac:dyDescent="0.2">
      <c r="A232" s="106"/>
      <c r="B232" s="106"/>
      <c r="C232" s="106"/>
      <c r="D232" s="41" t="s">
        <v>48</v>
      </c>
      <c r="E232" s="36"/>
      <c r="F232" s="36"/>
      <c r="G232" s="36"/>
      <c r="H232" s="36"/>
      <c r="I232" s="37">
        <f t="shared" si="135"/>
        <v>0</v>
      </c>
      <c r="J232" s="37"/>
      <c r="K232" s="38">
        <f t="shared" si="131"/>
        <v>0</v>
      </c>
      <c r="L232" s="32"/>
      <c r="M232" s="36"/>
      <c r="N232" s="64" t="e">
        <f t="shared" si="156"/>
        <v>#DIV/0!</v>
      </c>
      <c r="O232" s="81">
        <f t="shared" si="155"/>
        <v>0</v>
      </c>
    </row>
    <row r="233" spans="1:15" ht="13.5" hidden="1" customHeight="1" x14ac:dyDescent="0.2">
      <c r="A233" s="106" t="s">
        <v>27</v>
      </c>
      <c r="B233" s="106" t="s">
        <v>264</v>
      </c>
      <c r="C233" s="106" t="s">
        <v>186</v>
      </c>
      <c r="D233" s="41" t="s">
        <v>28</v>
      </c>
      <c r="E233" s="36">
        <f>E236</f>
        <v>0</v>
      </c>
      <c r="F233" s="36">
        <f t="shared" ref="F233:H233" si="163">F236</f>
        <v>0</v>
      </c>
      <c r="G233" s="36">
        <f t="shared" si="163"/>
        <v>0</v>
      </c>
      <c r="H233" s="36">
        <f t="shared" si="163"/>
        <v>0</v>
      </c>
      <c r="I233" s="37">
        <f t="shared" si="135"/>
        <v>0</v>
      </c>
      <c r="J233" s="37"/>
      <c r="K233" s="38">
        <f t="shared" si="131"/>
        <v>0</v>
      </c>
      <c r="L233" s="32"/>
      <c r="M233" s="36">
        <f t="shared" ref="M233" si="164">M236</f>
        <v>0</v>
      </c>
      <c r="N233" s="64" t="e">
        <f t="shared" si="156"/>
        <v>#DIV/0!</v>
      </c>
      <c r="O233" s="81">
        <f t="shared" si="155"/>
        <v>0</v>
      </c>
    </row>
    <row r="234" spans="1:15" ht="8.25" hidden="1" customHeight="1" x14ac:dyDescent="0.2">
      <c r="A234" s="106" t="s">
        <v>45</v>
      </c>
      <c r="B234" s="106"/>
      <c r="C234" s="106"/>
      <c r="D234" s="7" t="s">
        <v>8</v>
      </c>
      <c r="E234" s="36"/>
      <c r="F234" s="53"/>
      <c r="G234" s="36"/>
      <c r="H234" s="36"/>
      <c r="I234" s="37">
        <f t="shared" si="135"/>
        <v>0</v>
      </c>
      <c r="J234" s="37"/>
      <c r="K234" s="38">
        <f t="shared" si="131"/>
        <v>0</v>
      </c>
      <c r="L234" s="32"/>
      <c r="M234" s="36"/>
      <c r="N234" s="64" t="e">
        <f t="shared" si="156"/>
        <v>#DIV/0!</v>
      </c>
      <c r="O234" s="81">
        <f t="shared" si="155"/>
        <v>0</v>
      </c>
    </row>
    <row r="235" spans="1:15" ht="12" hidden="1" customHeight="1" x14ac:dyDescent="0.2">
      <c r="A235" s="106"/>
      <c r="B235" s="106"/>
      <c r="C235" s="106"/>
      <c r="D235" s="40" t="s">
        <v>47</v>
      </c>
      <c r="E235" s="36"/>
      <c r="F235" s="53"/>
      <c r="G235" s="36"/>
      <c r="H235" s="36"/>
      <c r="I235" s="37">
        <f t="shared" si="135"/>
        <v>0</v>
      </c>
      <c r="J235" s="37"/>
      <c r="K235" s="38"/>
      <c r="L235" s="32"/>
      <c r="M235" s="36"/>
      <c r="N235" s="64" t="e">
        <f t="shared" si="156"/>
        <v>#DIV/0!</v>
      </c>
      <c r="O235" s="81">
        <f t="shared" si="155"/>
        <v>0</v>
      </c>
    </row>
    <row r="236" spans="1:15" ht="12" hidden="1" customHeight="1" x14ac:dyDescent="0.2">
      <c r="A236" s="106"/>
      <c r="B236" s="22" t="s">
        <v>265</v>
      </c>
      <c r="C236" s="106"/>
      <c r="D236" s="39" t="s">
        <v>28</v>
      </c>
      <c r="E236" s="36"/>
      <c r="F236" s="36"/>
      <c r="G236" s="36"/>
      <c r="H236" s="36"/>
      <c r="I236" s="37">
        <f t="shared" si="135"/>
        <v>0</v>
      </c>
      <c r="J236" s="37"/>
      <c r="K236" s="38"/>
      <c r="L236" s="32"/>
      <c r="M236" s="36"/>
      <c r="N236" s="64" t="e">
        <f t="shared" si="156"/>
        <v>#DIV/0!</v>
      </c>
      <c r="O236" s="81">
        <f t="shared" si="155"/>
        <v>0</v>
      </c>
    </row>
    <row r="237" spans="1:15" ht="17.25" hidden="1" customHeight="1" x14ac:dyDescent="0.2">
      <c r="A237" s="106"/>
      <c r="B237" s="22" t="s">
        <v>371</v>
      </c>
      <c r="C237" s="106"/>
      <c r="D237" s="77" t="s">
        <v>390</v>
      </c>
      <c r="E237" s="36"/>
      <c r="F237" s="36"/>
      <c r="G237" s="36"/>
      <c r="H237" s="36"/>
      <c r="I237" s="37"/>
      <c r="J237" s="37"/>
      <c r="K237" s="38"/>
      <c r="L237" s="32"/>
      <c r="M237" s="36"/>
      <c r="N237" s="64" t="e">
        <f t="shared" si="156"/>
        <v>#DIV/0!</v>
      </c>
      <c r="O237" s="81">
        <f t="shared" si="155"/>
        <v>0</v>
      </c>
    </row>
    <row r="238" spans="1:15" ht="9" hidden="1" customHeight="1" x14ac:dyDescent="0.2">
      <c r="A238" s="106"/>
      <c r="B238" s="106" t="s">
        <v>341</v>
      </c>
      <c r="C238" s="106"/>
      <c r="D238" s="41" t="s">
        <v>342</v>
      </c>
      <c r="E238" s="36"/>
      <c r="F238" s="36"/>
      <c r="G238" s="36"/>
      <c r="H238" s="36"/>
      <c r="I238" s="37">
        <f t="shared" si="135"/>
        <v>0</v>
      </c>
      <c r="J238" s="37"/>
      <c r="K238" s="38"/>
      <c r="L238" s="32"/>
      <c r="M238" s="36"/>
      <c r="N238" s="64" t="e">
        <f t="shared" si="156"/>
        <v>#DIV/0!</v>
      </c>
      <c r="O238" s="81">
        <f t="shared" si="155"/>
        <v>0</v>
      </c>
    </row>
    <row r="239" spans="1:15" ht="18" hidden="1" customHeight="1" x14ac:dyDescent="0.2">
      <c r="A239" s="106"/>
      <c r="B239" s="106" t="s">
        <v>353</v>
      </c>
      <c r="C239" s="106"/>
      <c r="D239" s="41" t="s">
        <v>352</v>
      </c>
      <c r="E239" s="36"/>
      <c r="F239" s="82">
        <f>F243+F241</f>
        <v>0</v>
      </c>
      <c r="G239" s="36">
        <f t="shared" ref="G239:H239" si="165">G243+G241</f>
        <v>0</v>
      </c>
      <c r="H239" s="36">
        <f t="shared" si="165"/>
        <v>0</v>
      </c>
      <c r="I239" s="37">
        <f t="shared" ref="I239" si="166">IF(F239&gt;0,H239/F239*100,0)</f>
        <v>0</v>
      </c>
      <c r="J239" s="37"/>
      <c r="K239" s="38"/>
      <c r="L239" s="32"/>
      <c r="M239" s="36">
        <f>M241+M242+M243</f>
        <v>0</v>
      </c>
      <c r="N239" s="64" t="e">
        <f t="shared" si="156"/>
        <v>#DIV/0!</v>
      </c>
      <c r="O239" s="81">
        <f t="shared" si="155"/>
        <v>0</v>
      </c>
    </row>
    <row r="240" spans="1:15" ht="17.25" hidden="1" customHeight="1" x14ac:dyDescent="0.2">
      <c r="A240" s="106"/>
      <c r="B240" s="106"/>
      <c r="C240" s="106"/>
      <c r="D240" s="40" t="s">
        <v>47</v>
      </c>
      <c r="E240" s="36"/>
      <c r="F240" s="36"/>
      <c r="G240" s="36"/>
      <c r="H240" s="36"/>
      <c r="I240" s="37">
        <f t="shared" si="135"/>
        <v>0</v>
      </c>
      <c r="J240" s="37"/>
      <c r="K240" s="38"/>
      <c r="L240" s="32"/>
      <c r="M240" s="36"/>
      <c r="N240" s="64" t="e">
        <f t="shared" si="156"/>
        <v>#DIV/0!</v>
      </c>
      <c r="O240" s="81">
        <f t="shared" si="155"/>
        <v>0</v>
      </c>
    </row>
    <row r="241" spans="1:15" ht="28.5" hidden="1" customHeight="1" x14ac:dyDescent="0.2">
      <c r="A241" s="106"/>
      <c r="B241" s="22" t="s">
        <v>355</v>
      </c>
      <c r="C241" s="22"/>
      <c r="D241" s="40" t="s">
        <v>354</v>
      </c>
      <c r="E241" s="36"/>
      <c r="F241" s="36"/>
      <c r="G241" s="36"/>
      <c r="H241" s="36"/>
      <c r="I241" s="37">
        <f t="shared" si="135"/>
        <v>0</v>
      </c>
      <c r="J241" s="37"/>
      <c r="K241" s="38"/>
      <c r="L241" s="32"/>
      <c r="M241" s="36"/>
      <c r="N241" s="64" t="e">
        <f t="shared" si="156"/>
        <v>#DIV/0!</v>
      </c>
      <c r="O241" s="81">
        <f t="shared" si="155"/>
        <v>0</v>
      </c>
    </row>
    <row r="242" spans="1:15" ht="6" hidden="1" customHeight="1" x14ac:dyDescent="0.2">
      <c r="A242" s="106"/>
      <c r="B242" s="22" t="s">
        <v>357</v>
      </c>
      <c r="C242" s="22"/>
      <c r="D242" s="40" t="s">
        <v>356</v>
      </c>
      <c r="E242" s="36"/>
      <c r="F242" s="82"/>
      <c r="G242" s="36"/>
      <c r="H242" s="36"/>
      <c r="I242" s="37">
        <f t="shared" si="135"/>
        <v>0</v>
      </c>
      <c r="J242" s="37"/>
      <c r="K242" s="38"/>
      <c r="L242" s="32"/>
      <c r="M242" s="36"/>
      <c r="N242" s="64" t="e">
        <f t="shared" si="156"/>
        <v>#DIV/0!</v>
      </c>
      <c r="O242" s="81">
        <f t="shared" si="155"/>
        <v>0</v>
      </c>
    </row>
    <row r="243" spans="1:15" ht="25.5" hidden="1" customHeight="1" x14ac:dyDescent="0.2">
      <c r="A243" s="106"/>
      <c r="B243" s="22" t="s">
        <v>391</v>
      </c>
      <c r="C243" s="22"/>
      <c r="D243" s="40" t="s">
        <v>392</v>
      </c>
      <c r="E243" s="36"/>
      <c r="F243" s="82"/>
      <c r="G243" s="79"/>
      <c r="H243" s="36"/>
      <c r="I243" s="37">
        <f t="shared" si="135"/>
        <v>0</v>
      </c>
      <c r="J243" s="37"/>
      <c r="K243" s="38"/>
      <c r="L243" s="32"/>
      <c r="M243" s="36"/>
      <c r="N243" s="64" t="e">
        <f t="shared" si="156"/>
        <v>#DIV/0!</v>
      </c>
      <c r="O243" s="81">
        <f t="shared" si="155"/>
        <v>0</v>
      </c>
    </row>
    <row r="244" spans="1:15" ht="16.5" customHeight="1" x14ac:dyDescent="0.2">
      <c r="A244" s="12" t="s">
        <v>37</v>
      </c>
      <c r="B244" s="12" t="s">
        <v>188</v>
      </c>
      <c r="C244" s="12"/>
      <c r="D244" s="33" t="s">
        <v>267</v>
      </c>
      <c r="E244" s="30">
        <f>E246</f>
        <v>1221.4000000000001</v>
      </c>
      <c r="F244" s="30">
        <f t="shared" ref="F244:H244" si="167">F246</f>
        <v>1221.4000000000001</v>
      </c>
      <c r="G244" s="30">
        <f t="shared" si="167"/>
        <v>0</v>
      </c>
      <c r="H244" s="30">
        <f t="shared" si="167"/>
        <v>0</v>
      </c>
      <c r="I244" s="37">
        <f t="shared" si="135"/>
        <v>0</v>
      </c>
      <c r="J244" s="34"/>
      <c r="K244" s="35">
        <f t="shared" si="131"/>
        <v>0</v>
      </c>
      <c r="L244" s="32"/>
      <c r="M244" s="30">
        <f t="shared" ref="M244" si="168">M246</f>
        <v>0</v>
      </c>
      <c r="N244" s="65" t="e">
        <f t="shared" si="156"/>
        <v>#DIV/0!</v>
      </c>
      <c r="O244" s="80">
        <f t="shared" si="155"/>
        <v>0</v>
      </c>
    </row>
    <row r="245" spans="1:15" ht="16.5" customHeight="1" x14ac:dyDescent="0.2">
      <c r="A245" s="12"/>
      <c r="B245" s="12"/>
      <c r="C245" s="12"/>
      <c r="D245" s="41" t="s">
        <v>48</v>
      </c>
      <c r="E245" s="30"/>
      <c r="F245" s="30"/>
      <c r="G245" s="30"/>
      <c r="H245" s="30"/>
      <c r="I245" s="37">
        <f t="shared" si="135"/>
        <v>0</v>
      </c>
      <c r="J245" s="34"/>
      <c r="K245" s="35"/>
      <c r="L245" s="32"/>
      <c r="M245" s="36"/>
      <c r="N245" s="64" t="e">
        <f t="shared" si="156"/>
        <v>#DIV/0!</v>
      </c>
      <c r="O245" s="81">
        <f t="shared" si="155"/>
        <v>0</v>
      </c>
    </row>
    <row r="246" spans="1:15" ht="20.25" customHeight="1" x14ac:dyDescent="0.2">
      <c r="A246" s="12" t="s">
        <v>75</v>
      </c>
      <c r="B246" s="106">
        <v>7530</v>
      </c>
      <c r="C246" s="63"/>
      <c r="D246" s="97" t="s">
        <v>321</v>
      </c>
      <c r="E246" s="36">
        <v>1221.4000000000001</v>
      </c>
      <c r="F246" s="36">
        <v>1221.4000000000001</v>
      </c>
      <c r="G246" s="36"/>
      <c r="H246" s="36"/>
      <c r="I246" s="37">
        <f t="shared" si="135"/>
        <v>0</v>
      </c>
      <c r="J246" s="37"/>
      <c r="K246" s="38">
        <f t="shared" si="131"/>
        <v>0</v>
      </c>
      <c r="L246" s="31"/>
      <c r="M246" s="36"/>
      <c r="N246" s="64" t="e">
        <f t="shared" si="156"/>
        <v>#DIV/0!</v>
      </c>
      <c r="O246" s="81">
        <f t="shared" si="155"/>
        <v>0</v>
      </c>
    </row>
    <row r="247" spans="1:15" ht="19.5" customHeight="1" x14ac:dyDescent="0.2">
      <c r="A247" s="12" t="s">
        <v>78</v>
      </c>
      <c r="B247" s="12" t="s">
        <v>268</v>
      </c>
      <c r="C247" s="23"/>
      <c r="D247" s="96" t="s">
        <v>269</v>
      </c>
      <c r="E247" s="30">
        <f>E252+E253+E254+E256+E249</f>
        <v>186405.06399999998</v>
      </c>
      <c r="F247" s="30">
        <f>F252+F253+F254+F256+F249</f>
        <v>186405.06399999998</v>
      </c>
      <c r="G247" s="30">
        <f t="shared" ref="G247" si="169">G252+G253+G254+G256</f>
        <v>0</v>
      </c>
      <c r="H247" s="30">
        <f>H252+H253+H254+H256+H249</f>
        <v>75832.638999999996</v>
      </c>
      <c r="I247" s="34">
        <f t="shared" si="135"/>
        <v>40.681641030953969</v>
      </c>
      <c r="J247" s="34"/>
      <c r="K247" s="35">
        <f t="shared" si="131"/>
        <v>0</v>
      </c>
      <c r="L247" s="32"/>
      <c r="M247" s="30">
        <f>M252+M253+M254+M256</f>
        <v>1372.943</v>
      </c>
      <c r="N247" s="101" t="s">
        <v>435</v>
      </c>
      <c r="O247" s="80">
        <f t="shared" si="155"/>
        <v>74459.695999999996</v>
      </c>
    </row>
    <row r="248" spans="1:15" ht="18" customHeight="1" x14ac:dyDescent="0.2">
      <c r="A248" s="106"/>
      <c r="B248" s="106"/>
      <c r="C248" s="106"/>
      <c r="D248" s="41" t="s">
        <v>48</v>
      </c>
      <c r="E248" s="36"/>
      <c r="F248" s="31"/>
      <c r="G248" s="31"/>
      <c r="H248" s="31"/>
      <c r="I248" s="37">
        <f t="shared" si="135"/>
        <v>0</v>
      </c>
      <c r="J248" s="37"/>
      <c r="K248" s="38">
        <f t="shared" si="131"/>
        <v>0</v>
      </c>
      <c r="L248" s="32"/>
      <c r="M248" s="36"/>
      <c r="N248" s="65" t="e">
        <f t="shared" si="156"/>
        <v>#DIV/0!</v>
      </c>
      <c r="O248" s="81">
        <f t="shared" si="155"/>
        <v>0</v>
      </c>
    </row>
    <row r="249" spans="1:15" ht="18.75" customHeight="1" x14ac:dyDescent="0.2">
      <c r="A249" s="106"/>
      <c r="B249" s="106" t="s">
        <v>274</v>
      </c>
      <c r="C249" s="106"/>
      <c r="D249" s="41" t="s">
        <v>272</v>
      </c>
      <c r="E249" s="36">
        <f>E251</f>
        <v>1170.4000000000001</v>
      </c>
      <c r="F249" s="36">
        <f t="shared" ref="F249:G249" si="170">F251</f>
        <v>1170.4000000000001</v>
      </c>
      <c r="G249" s="36">
        <f t="shared" si="170"/>
        <v>0</v>
      </c>
      <c r="H249" s="31">
        <f>H251</f>
        <v>0</v>
      </c>
      <c r="I249" s="37">
        <f t="shared" ref="I249:I251" si="171">IF(F249&gt;0,H249/F249*100,0)</f>
        <v>0</v>
      </c>
      <c r="J249" s="37"/>
      <c r="K249" s="38">
        <f t="shared" ref="K249:K251" si="172">IF(G249&gt;0,H249/G249*100,0)</f>
        <v>0</v>
      </c>
      <c r="L249" s="32"/>
      <c r="M249" s="36"/>
      <c r="N249" s="64" t="e">
        <f t="shared" si="156"/>
        <v>#DIV/0!</v>
      </c>
      <c r="O249" s="81">
        <f t="shared" ref="O249:O251" si="173">H249-M249</f>
        <v>0</v>
      </c>
    </row>
    <row r="250" spans="1:15" ht="17.25" customHeight="1" x14ac:dyDescent="0.2">
      <c r="A250" s="106"/>
      <c r="B250" s="106"/>
      <c r="C250" s="106"/>
      <c r="D250" s="40" t="s">
        <v>47</v>
      </c>
      <c r="E250" s="36"/>
      <c r="F250" s="31"/>
      <c r="G250" s="31"/>
      <c r="H250" s="31"/>
      <c r="I250" s="37">
        <f t="shared" si="171"/>
        <v>0</v>
      </c>
      <c r="J250" s="37"/>
      <c r="K250" s="38">
        <f t="shared" si="172"/>
        <v>0</v>
      </c>
      <c r="L250" s="32"/>
      <c r="M250" s="36"/>
      <c r="N250" s="64" t="e">
        <f t="shared" si="156"/>
        <v>#DIV/0!</v>
      </c>
      <c r="O250" s="81">
        <f t="shared" si="173"/>
        <v>0</v>
      </c>
    </row>
    <row r="251" spans="1:15" ht="18.75" customHeight="1" x14ac:dyDescent="0.2">
      <c r="A251" s="106"/>
      <c r="B251" s="106" t="s">
        <v>275</v>
      </c>
      <c r="C251" s="106"/>
      <c r="D251" s="41" t="s">
        <v>273</v>
      </c>
      <c r="E251" s="36">
        <v>1170.4000000000001</v>
      </c>
      <c r="F251" s="36">
        <v>1170.4000000000001</v>
      </c>
      <c r="G251" s="31"/>
      <c r="H251" s="31"/>
      <c r="I251" s="37">
        <f t="shared" si="171"/>
        <v>0</v>
      </c>
      <c r="J251" s="37"/>
      <c r="K251" s="38">
        <f t="shared" si="172"/>
        <v>0</v>
      </c>
      <c r="L251" s="32"/>
      <c r="M251" s="36"/>
      <c r="N251" s="64" t="e">
        <f t="shared" si="156"/>
        <v>#DIV/0!</v>
      </c>
      <c r="O251" s="81">
        <f t="shared" si="173"/>
        <v>0</v>
      </c>
    </row>
    <row r="252" spans="1:15" ht="19.5" customHeight="1" x14ac:dyDescent="0.2">
      <c r="A252" s="106" t="s">
        <v>79</v>
      </c>
      <c r="B252" s="106" t="s">
        <v>322</v>
      </c>
      <c r="C252" s="106" t="s">
        <v>185</v>
      </c>
      <c r="D252" s="41" t="s">
        <v>323</v>
      </c>
      <c r="E252" s="36">
        <v>99.4</v>
      </c>
      <c r="F252" s="36">
        <v>99.4</v>
      </c>
      <c r="G252" s="31"/>
      <c r="H252" s="31">
        <v>7.4390000000000001</v>
      </c>
      <c r="I252" s="37">
        <f t="shared" si="135"/>
        <v>7.4839034205231387</v>
      </c>
      <c r="J252" s="37"/>
      <c r="K252" s="38">
        <f t="shared" si="131"/>
        <v>0</v>
      </c>
      <c r="L252" s="31"/>
      <c r="M252" s="31"/>
      <c r="N252" s="64" t="e">
        <f t="shared" si="156"/>
        <v>#DIV/0!</v>
      </c>
      <c r="O252" s="81">
        <f t="shared" si="155"/>
        <v>7.4390000000000001</v>
      </c>
    </row>
    <row r="253" spans="1:15" ht="27" customHeight="1" x14ac:dyDescent="0.2">
      <c r="A253" s="106"/>
      <c r="B253" s="106" t="s">
        <v>324</v>
      </c>
      <c r="C253" s="106"/>
      <c r="D253" s="41" t="s">
        <v>325</v>
      </c>
      <c r="E253" s="36">
        <v>80</v>
      </c>
      <c r="F253" s="36">
        <v>80</v>
      </c>
      <c r="G253" s="31"/>
      <c r="H253" s="31"/>
      <c r="I253" s="37">
        <f t="shared" si="135"/>
        <v>0</v>
      </c>
      <c r="J253" s="37"/>
      <c r="K253" s="38"/>
      <c r="L253" s="31"/>
      <c r="M253" s="31"/>
      <c r="N253" s="64" t="e">
        <f t="shared" si="156"/>
        <v>#DIV/0!</v>
      </c>
      <c r="O253" s="81">
        <f t="shared" si="155"/>
        <v>0</v>
      </c>
    </row>
    <row r="254" spans="1:15" ht="20.25" customHeight="1" x14ac:dyDescent="0.2">
      <c r="A254" s="106" t="s">
        <v>112</v>
      </c>
      <c r="B254" s="106" t="s">
        <v>326</v>
      </c>
      <c r="C254" s="106" t="s">
        <v>189</v>
      </c>
      <c r="D254" s="41" t="s">
        <v>187</v>
      </c>
      <c r="E254" s="36">
        <v>177450.16399999999</v>
      </c>
      <c r="F254" s="36">
        <v>177450.16399999999</v>
      </c>
      <c r="G254" s="31"/>
      <c r="H254" s="31">
        <v>75825.2</v>
      </c>
      <c r="I254" s="37">
        <f t="shared" si="135"/>
        <v>42.730419792680493</v>
      </c>
      <c r="J254" s="37"/>
      <c r="K254" s="38">
        <f t="shared" si="131"/>
        <v>0</v>
      </c>
      <c r="L254" s="32"/>
      <c r="M254" s="31">
        <v>1372.943</v>
      </c>
      <c r="N254" s="102" t="s">
        <v>435</v>
      </c>
      <c r="O254" s="81">
        <f t="shared" si="155"/>
        <v>74452.256999999998</v>
      </c>
    </row>
    <row r="255" spans="1:15" ht="15" hidden="1" customHeight="1" x14ac:dyDescent="0.2">
      <c r="A255" s="106" t="s">
        <v>66</v>
      </c>
      <c r="B255" s="106"/>
      <c r="C255" s="106"/>
      <c r="D255" s="51" t="s">
        <v>96</v>
      </c>
      <c r="E255" s="36"/>
      <c r="F255" s="36"/>
      <c r="G255" s="31"/>
      <c r="H255" s="31"/>
      <c r="I255" s="37">
        <f t="shared" si="135"/>
        <v>0</v>
      </c>
      <c r="J255" s="37"/>
      <c r="K255" s="38">
        <f t="shared" ref="K255:K306" si="174">IF(G255&gt;0,H255/G255*100,0)</f>
        <v>0</v>
      </c>
      <c r="L255" s="32"/>
      <c r="M255" s="36"/>
      <c r="N255" s="38" t="e">
        <f t="shared" si="156"/>
        <v>#DIV/0!</v>
      </c>
      <c r="O255" s="81">
        <f t="shared" si="155"/>
        <v>0</v>
      </c>
    </row>
    <row r="256" spans="1:15" ht="19.5" customHeight="1" x14ac:dyDescent="0.2">
      <c r="A256" s="106"/>
      <c r="B256" s="106" t="s">
        <v>279</v>
      </c>
      <c r="C256" s="106"/>
      <c r="D256" s="41" t="s">
        <v>278</v>
      </c>
      <c r="E256" s="36">
        <f>E258+E259</f>
        <v>7605.1</v>
      </c>
      <c r="F256" s="36">
        <f t="shared" ref="F256:H256" si="175">F258+F259</f>
        <v>7605.1</v>
      </c>
      <c r="G256" s="36">
        <f t="shared" si="175"/>
        <v>0</v>
      </c>
      <c r="H256" s="36">
        <f t="shared" si="175"/>
        <v>0</v>
      </c>
      <c r="I256" s="37">
        <f t="shared" si="135"/>
        <v>0</v>
      </c>
      <c r="J256" s="37"/>
      <c r="K256" s="38"/>
      <c r="L256" s="32"/>
      <c r="M256" s="36">
        <f t="shared" ref="M256" si="176">M258+M259</f>
        <v>0</v>
      </c>
      <c r="N256" s="64" t="e">
        <f t="shared" si="156"/>
        <v>#DIV/0!</v>
      </c>
      <c r="O256" s="81">
        <f t="shared" si="155"/>
        <v>0</v>
      </c>
    </row>
    <row r="257" spans="1:15" ht="18" customHeight="1" x14ac:dyDescent="0.2">
      <c r="A257" s="106"/>
      <c r="B257" s="106"/>
      <c r="C257" s="106"/>
      <c r="D257" s="40" t="s">
        <v>47</v>
      </c>
      <c r="E257" s="36"/>
      <c r="F257" s="36"/>
      <c r="G257" s="31"/>
      <c r="H257" s="31"/>
      <c r="I257" s="37">
        <f t="shared" si="135"/>
        <v>0</v>
      </c>
      <c r="J257" s="37"/>
      <c r="K257" s="38"/>
      <c r="L257" s="32"/>
      <c r="M257" s="36"/>
      <c r="N257" s="64" t="e">
        <f t="shared" si="156"/>
        <v>#DIV/0!</v>
      </c>
      <c r="O257" s="81">
        <f t="shared" si="155"/>
        <v>0</v>
      </c>
    </row>
    <row r="258" spans="1:15" ht="53.25" customHeight="1" x14ac:dyDescent="0.2">
      <c r="A258" s="106"/>
      <c r="B258" s="22" t="s">
        <v>327</v>
      </c>
      <c r="C258" s="22"/>
      <c r="D258" s="40" t="s">
        <v>328</v>
      </c>
      <c r="E258" s="36">
        <v>7550.1</v>
      </c>
      <c r="F258" s="36">
        <v>7550.1</v>
      </c>
      <c r="G258" s="31"/>
      <c r="H258" s="31"/>
      <c r="I258" s="37">
        <f t="shared" si="135"/>
        <v>0</v>
      </c>
      <c r="J258" s="37"/>
      <c r="K258" s="38"/>
      <c r="L258" s="32"/>
      <c r="M258" s="36"/>
      <c r="N258" s="64" t="e">
        <f t="shared" si="156"/>
        <v>#DIV/0!</v>
      </c>
      <c r="O258" s="81">
        <f t="shared" si="155"/>
        <v>0</v>
      </c>
    </row>
    <row r="259" spans="1:15" ht="18.75" customHeight="1" x14ac:dyDescent="0.2">
      <c r="A259" s="106"/>
      <c r="B259" s="22" t="s">
        <v>282</v>
      </c>
      <c r="C259" s="22"/>
      <c r="D259" s="40" t="s">
        <v>190</v>
      </c>
      <c r="E259" s="36">
        <v>55</v>
      </c>
      <c r="F259" s="36">
        <v>55</v>
      </c>
      <c r="G259" s="31"/>
      <c r="H259" s="31"/>
      <c r="I259" s="37">
        <f t="shared" si="135"/>
        <v>0</v>
      </c>
      <c r="J259" s="37"/>
      <c r="K259" s="38"/>
      <c r="L259" s="32"/>
      <c r="M259" s="31"/>
      <c r="N259" s="90" t="e">
        <f t="shared" si="156"/>
        <v>#DIV/0!</v>
      </c>
      <c r="O259" s="81">
        <f t="shared" si="155"/>
        <v>0</v>
      </c>
    </row>
    <row r="260" spans="1:15" ht="25.5" customHeight="1" x14ac:dyDescent="0.2">
      <c r="A260" s="106"/>
      <c r="B260" s="12" t="s">
        <v>283</v>
      </c>
      <c r="C260" s="22"/>
      <c r="D260" s="33" t="s">
        <v>284</v>
      </c>
      <c r="E260" s="30">
        <v>30000</v>
      </c>
      <c r="F260" s="30">
        <v>30000</v>
      </c>
      <c r="G260" s="32"/>
      <c r="H260" s="32"/>
      <c r="I260" s="34">
        <f t="shared" ref="I260" si="177">IF(F260&gt;0,H260/F260*100,0)</f>
        <v>0</v>
      </c>
      <c r="J260" s="34"/>
      <c r="K260" s="35">
        <f t="shared" ref="K260" si="178">IF(G260&gt;0,H260/G260*100,0)</f>
        <v>0</v>
      </c>
      <c r="L260" s="32"/>
      <c r="M260" s="32"/>
      <c r="N260" s="65" t="e">
        <f t="shared" ref="N260" si="179">H260/M260*100</f>
        <v>#DIV/0!</v>
      </c>
      <c r="O260" s="80">
        <f t="shared" ref="O260" si="180">H260-M260</f>
        <v>0</v>
      </c>
    </row>
    <row r="261" spans="1:15" ht="18.75" customHeight="1" x14ac:dyDescent="0.2">
      <c r="A261" s="12" t="s">
        <v>42</v>
      </c>
      <c r="B261" s="12" t="s">
        <v>285</v>
      </c>
      <c r="C261" s="12"/>
      <c r="D261" s="33" t="s">
        <v>286</v>
      </c>
      <c r="E261" s="30">
        <f>E263</f>
        <v>82.7</v>
      </c>
      <c r="F261" s="30">
        <f>F263+F264</f>
        <v>82.7</v>
      </c>
      <c r="G261" s="30">
        <f t="shared" ref="G261:H261" si="181">G263+G264</f>
        <v>0</v>
      </c>
      <c r="H261" s="30">
        <f t="shared" si="181"/>
        <v>0</v>
      </c>
      <c r="I261" s="34">
        <f t="shared" si="135"/>
        <v>0</v>
      </c>
      <c r="J261" s="34"/>
      <c r="K261" s="35">
        <f t="shared" si="174"/>
        <v>0</v>
      </c>
      <c r="L261" s="32"/>
      <c r="M261" s="30">
        <f>M263</f>
        <v>0</v>
      </c>
      <c r="N261" s="64" t="e">
        <f t="shared" si="156"/>
        <v>#DIV/0!</v>
      </c>
      <c r="O261" s="80">
        <f t="shared" si="155"/>
        <v>0</v>
      </c>
    </row>
    <row r="262" spans="1:15" ht="17.25" customHeight="1" x14ac:dyDescent="0.2">
      <c r="A262" s="106"/>
      <c r="B262" s="106"/>
      <c r="C262" s="106"/>
      <c r="D262" s="98" t="s">
        <v>48</v>
      </c>
      <c r="E262" s="36"/>
      <c r="F262" s="36"/>
      <c r="G262" s="31"/>
      <c r="H262" s="31"/>
      <c r="I262" s="34">
        <f t="shared" si="135"/>
        <v>0</v>
      </c>
      <c r="J262" s="37"/>
      <c r="K262" s="35">
        <f t="shared" si="174"/>
        <v>0</v>
      </c>
      <c r="L262" s="32"/>
      <c r="M262" s="36"/>
      <c r="N262" s="64"/>
      <c r="O262" s="81">
        <f t="shared" si="155"/>
        <v>0</v>
      </c>
    </row>
    <row r="263" spans="1:15" ht="20.45" customHeight="1" x14ac:dyDescent="0.2">
      <c r="A263" s="106" t="s">
        <v>197</v>
      </c>
      <c r="B263" s="106" t="s">
        <v>287</v>
      </c>
      <c r="C263" s="106"/>
      <c r="D263" s="98" t="s">
        <v>288</v>
      </c>
      <c r="E263" s="36">
        <v>82.7</v>
      </c>
      <c r="F263" s="36">
        <v>82.7</v>
      </c>
      <c r="G263" s="31"/>
      <c r="H263" s="31"/>
      <c r="I263" s="37">
        <f t="shared" si="135"/>
        <v>0</v>
      </c>
      <c r="J263" s="37"/>
      <c r="K263" s="38">
        <f t="shared" si="174"/>
        <v>0</v>
      </c>
      <c r="L263" s="31"/>
      <c r="M263" s="31"/>
      <c r="N263" s="64" t="e">
        <f t="shared" si="156"/>
        <v>#DIV/0!</v>
      </c>
      <c r="O263" s="81">
        <f t="shared" si="155"/>
        <v>0</v>
      </c>
    </row>
    <row r="264" spans="1:15" ht="21" hidden="1" customHeight="1" x14ac:dyDescent="0.2">
      <c r="A264" s="106"/>
      <c r="B264" s="106" t="s">
        <v>403</v>
      </c>
      <c r="C264" s="106"/>
      <c r="D264" s="7" t="s">
        <v>404</v>
      </c>
      <c r="E264" s="36"/>
      <c r="F264" s="36"/>
      <c r="G264" s="31"/>
      <c r="H264" s="31"/>
      <c r="I264" s="37">
        <f t="shared" si="135"/>
        <v>0</v>
      </c>
      <c r="J264" s="37"/>
      <c r="K264" s="38"/>
      <c r="L264" s="31"/>
      <c r="M264" s="31"/>
      <c r="N264" s="64" t="e">
        <f t="shared" ref="N264" si="182">H264/M264*100</f>
        <v>#DIV/0!</v>
      </c>
      <c r="O264" s="81">
        <f t="shared" ref="O264" si="183">H264-M264</f>
        <v>0</v>
      </c>
    </row>
    <row r="265" spans="1:15" ht="17.25" customHeight="1" x14ac:dyDescent="0.2">
      <c r="A265" s="12"/>
      <c r="B265" s="12" t="s">
        <v>329</v>
      </c>
      <c r="C265" s="12"/>
      <c r="D265" s="33" t="s">
        <v>330</v>
      </c>
      <c r="E265" s="30">
        <f>E267+E272</f>
        <v>2785</v>
      </c>
      <c r="F265" s="30">
        <f t="shared" ref="F265:H265" si="184">F267+F272</f>
        <v>2785</v>
      </c>
      <c r="G265" s="30">
        <f t="shared" si="184"/>
        <v>0</v>
      </c>
      <c r="H265" s="30">
        <f t="shared" si="184"/>
        <v>0</v>
      </c>
      <c r="I265" s="37">
        <f t="shared" si="135"/>
        <v>0</v>
      </c>
      <c r="J265" s="37"/>
      <c r="K265" s="38">
        <f t="shared" si="174"/>
        <v>0</v>
      </c>
      <c r="L265" s="31"/>
      <c r="M265" s="30">
        <f t="shared" ref="M265" si="185">M267+M272</f>
        <v>0</v>
      </c>
      <c r="N265" s="89" t="e">
        <f t="shared" si="156"/>
        <v>#DIV/0!</v>
      </c>
      <c r="O265" s="80">
        <f t="shared" si="155"/>
        <v>0</v>
      </c>
    </row>
    <row r="266" spans="1:15" ht="17.25" customHeight="1" x14ac:dyDescent="0.2">
      <c r="A266" s="106"/>
      <c r="B266" s="106"/>
      <c r="C266" s="106"/>
      <c r="D266" s="98" t="s">
        <v>48</v>
      </c>
      <c r="E266" s="36"/>
      <c r="F266" s="36"/>
      <c r="G266" s="31"/>
      <c r="H266" s="31"/>
      <c r="I266" s="37">
        <f t="shared" si="135"/>
        <v>0</v>
      </c>
      <c r="J266" s="37"/>
      <c r="K266" s="38">
        <f t="shared" si="174"/>
        <v>0</v>
      </c>
      <c r="L266" s="31"/>
      <c r="M266" s="36"/>
      <c r="N266" s="88"/>
      <c r="O266" s="81">
        <f t="shared" si="155"/>
        <v>0</v>
      </c>
    </row>
    <row r="267" spans="1:15" ht="17.25" customHeight="1" x14ac:dyDescent="0.2">
      <c r="A267" s="106" t="s">
        <v>94</v>
      </c>
      <c r="B267" s="106" t="s">
        <v>331</v>
      </c>
      <c r="C267" s="106" t="s">
        <v>193</v>
      </c>
      <c r="D267" s="98" t="s">
        <v>332</v>
      </c>
      <c r="E267" s="36">
        <f>E269+E270+E271</f>
        <v>1440</v>
      </c>
      <c r="F267" s="36">
        <f>F269+F270+F271</f>
        <v>1440</v>
      </c>
      <c r="G267" s="36">
        <f t="shared" ref="G267:H267" si="186">G269+G270+G271</f>
        <v>0</v>
      </c>
      <c r="H267" s="104">
        <f t="shared" si="186"/>
        <v>0</v>
      </c>
      <c r="I267" s="37">
        <f t="shared" si="135"/>
        <v>0</v>
      </c>
      <c r="J267" s="37"/>
      <c r="K267" s="38">
        <f t="shared" si="174"/>
        <v>0</v>
      </c>
      <c r="L267" s="31"/>
      <c r="M267" s="36">
        <f t="shared" ref="M267" si="187">M269+M270+M271</f>
        <v>0</v>
      </c>
      <c r="N267" s="88" t="e">
        <f t="shared" si="156"/>
        <v>#DIV/0!</v>
      </c>
      <c r="O267" s="81">
        <f t="shared" si="155"/>
        <v>0</v>
      </c>
    </row>
    <row r="268" spans="1:15" ht="15" customHeight="1" x14ac:dyDescent="0.2">
      <c r="A268" s="106" t="s">
        <v>206</v>
      </c>
      <c r="B268" s="106"/>
      <c r="C268" s="106"/>
      <c r="D268" s="99" t="s">
        <v>47</v>
      </c>
      <c r="E268" s="36"/>
      <c r="F268" s="36"/>
      <c r="G268" s="31"/>
      <c r="H268" s="31"/>
      <c r="I268" s="37">
        <f t="shared" si="135"/>
        <v>0</v>
      </c>
      <c r="J268" s="37"/>
      <c r="K268" s="38"/>
      <c r="L268" s="31"/>
      <c r="M268" s="36"/>
      <c r="N268" s="88"/>
      <c r="O268" s="81">
        <f t="shared" si="155"/>
        <v>0</v>
      </c>
    </row>
    <row r="269" spans="1:15" hidden="1" x14ac:dyDescent="0.2">
      <c r="A269" s="106" t="s">
        <v>202</v>
      </c>
      <c r="B269" s="22" t="s">
        <v>333</v>
      </c>
      <c r="C269" s="22"/>
      <c r="D269" s="100" t="s">
        <v>91</v>
      </c>
      <c r="E269" s="36"/>
      <c r="F269" s="36"/>
      <c r="G269" s="31"/>
      <c r="H269" s="31"/>
      <c r="I269" s="37">
        <f t="shared" si="135"/>
        <v>0</v>
      </c>
      <c r="J269" s="37"/>
      <c r="K269" s="38"/>
      <c r="L269" s="31"/>
      <c r="M269" s="36"/>
      <c r="N269" s="88" t="e">
        <f t="shared" si="156"/>
        <v>#DIV/0!</v>
      </c>
      <c r="O269" s="81">
        <f t="shared" si="155"/>
        <v>0</v>
      </c>
    </row>
    <row r="270" spans="1:15" x14ac:dyDescent="0.2">
      <c r="A270" s="106" t="s">
        <v>92</v>
      </c>
      <c r="B270" s="22" t="s">
        <v>334</v>
      </c>
      <c r="C270" s="22" t="s">
        <v>194</v>
      </c>
      <c r="D270" s="100" t="s">
        <v>200</v>
      </c>
      <c r="E270" s="31">
        <v>440</v>
      </c>
      <c r="F270" s="31">
        <v>440</v>
      </c>
      <c r="G270" s="31"/>
      <c r="H270" s="31"/>
      <c r="I270" s="37">
        <f t="shared" ref="I270:I271" si="188">IF(F270&gt;0,H270/F270*100,0)</f>
        <v>0</v>
      </c>
      <c r="J270" s="37"/>
      <c r="K270" s="38"/>
      <c r="L270" s="31"/>
      <c r="M270" s="36"/>
      <c r="N270" s="88" t="e">
        <f t="shared" si="156"/>
        <v>#DIV/0!</v>
      </c>
      <c r="O270" s="81">
        <f t="shared" si="155"/>
        <v>0</v>
      </c>
    </row>
    <row r="271" spans="1:15" ht="17.25" customHeight="1" x14ac:dyDescent="0.2">
      <c r="A271" s="106"/>
      <c r="B271" s="22" t="s">
        <v>358</v>
      </c>
      <c r="C271" s="22"/>
      <c r="D271" s="100" t="s">
        <v>201</v>
      </c>
      <c r="E271" s="31">
        <v>1000</v>
      </c>
      <c r="F271" s="31">
        <v>1000</v>
      </c>
      <c r="G271" s="31"/>
      <c r="H271" s="31"/>
      <c r="I271" s="37">
        <f t="shared" si="188"/>
        <v>0</v>
      </c>
      <c r="J271" s="37"/>
      <c r="K271" s="38"/>
      <c r="L271" s="31"/>
      <c r="M271" s="31"/>
      <c r="N271" s="88" t="e">
        <f t="shared" si="156"/>
        <v>#DIV/0!</v>
      </c>
      <c r="O271" s="81">
        <f t="shared" si="155"/>
        <v>0</v>
      </c>
    </row>
    <row r="272" spans="1:15" ht="18" customHeight="1" x14ac:dyDescent="0.2">
      <c r="A272" s="106" t="s">
        <v>46</v>
      </c>
      <c r="B272" s="106" t="s">
        <v>335</v>
      </c>
      <c r="C272" s="106" t="s">
        <v>195</v>
      </c>
      <c r="D272" s="98" t="s">
        <v>336</v>
      </c>
      <c r="E272" s="36">
        <v>1345</v>
      </c>
      <c r="F272" s="36">
        <v>1345</v>
      </c>
      <c r="G272" s="31"/>
      <c r="H272" s="31"/>
      <c r="I272" s="37">
        <f t="shared" si="135"/>
        <v>0</v>
      </c>
      <c r="J272" s="37"/>
      <c r="K272" s="38">
        <f t="shared" si="174"/>
        <v>0</v>
      </c>
      <c r="L272" s="31"/>
      <c r="M272" s="31"/>
      <c r="N272" s="88" t="e">
        <f t="shared" si="156"/>
        <v>#DIV/0!</v>
      </c>
      <c r="O272" s="81">
        <f t="shared" si="155"/>
        <v>0</v>
      </c>
    </row>
    <row r="273" spans="1:15" ht="12.75" hidden="1" customHeight="1" x14ac:dyDescent="0.2">
      <c r="A273" s="106"/>
      <c r="B273" s="106"/>
      <c r="C273" s="106"/>
      <c r="D273" s="7"/>
      <c r="E273" s="36"/>
      <c r="F273" s="31"/>
      <c r="G273" s="31"/>
      <c r="H273" s="31"/>
      <c r="I273" s="37">
        <f t="shared" si="135"/>
        <v>0</v>
      </c>
      <c r="J273" s="37"/>
      <c r="K273" s="38">
        <f t="shared" si="174"/>
        <v>0</v>
      </c>
      <c r="L273" s="32"/>
      <c r="M273" s="36"/>
      <c r="N273" s="88" t="e">
        <f t="shared" si="156"/>
        <v>#DIV/0!</v>
      </c>
      <c r="O273" s="81">
        <f t="shared" si="155"/>
        <v>0</v>
      </c>
    </row>
    <row r="274" spans="1:15" hidden="1" x14ac:dyDescent="0.2">
      <c r="A274" s="106"/>
      <c r="B274" s="106"/>
      <c r="C274" s="106"/>
      <c r="D274" s="7"/>
      <c r="E274" s="36"/>
      <c r="F274" s="31"/>
      <c r="G274" s="31"/>
      <c r="H274" s="31"/>
      <c r="I274" s="37">
        <f t="shared" si="135"/>
        <v>0</v>
      </c>
      <c r="J274" s="37"/>
      <c r="K274" s="38">
        <f t="shared" si="174"/>
        <v>0</v>
      </c>
      <c r="L274" s="32"/>
      <c r="M274" s="36"/>
      <c r="N274" s="88" t="e">
        <f t="shared" si="156"/>
        <v>#DIV/0!</v>
      </c>
      <c r="O274" s="81">
        <f t="shared" si="155"/>
        <v>0</v>
      </c>
    </row>
    <row r="275" spans="1:15" hidden="1" x14ac:dyDescent="0.2">
      <c r="A275" s="106"/>
      <c r="B275" s="106"/>
      <c r="C275" s="106"/>
      <c r="D275" s="7"/>
      <c r="E275" s="36"/>
      <c r="F275" s="31"/>
      <c r="G275" s="31"/>
      <c r="H275" s="31"/>
      <c r="I275" s="37">
        <f t="shared" si="135"/>
        <v>0</v>
      </c>
      <c r="J275" s="37"/>
      <c r="K275" s="38">
        <f t="shared" si="174"/>
        <v>0</v>
      </c>
      <c r="L275" s="32"/>
      <c r="M275" s="36"/>
      <c r="N275" s="88" t="e">
        <f t="shared" ref="N275:N307" si="189">H275/M275*100</f>
        <v>#DIV/0!</v>
      </c>
      <c r="O275" s="81">
        <f t="shared" si="155"/>
        <v>0</v>
      </c>
    </row>
    <row r="276" spans="1:15" ht="18" customHeight="1" x14ac:dyDescent="0.2">
      <c r="A276" s="106"/>
      <c r="B276" s="12" t="s">
        <v>289</v>
      </c>
      <c r="C276" s="12"/>
      <c r="D276" s="33" t="s">
        <v>51</v>
      </c>
      <c r="E276" s="30">
        <f>E278</f>
        <v>13045.455</v>
      </c>
      <c r="F276" s="30">
        <f t="shared" ref="F276:H276" si="190">F278</f>
        <v>13045.455</v>
      </c>
      <c r="G276" s="30">
        <f t="shared" si="190"/>
        <v>0</v>
      </c>
      <c r="H276" s="30">
        <f t="shared" si="190"/>
        <v>0</v>
      </c>
      <c r="I276" s="34">
        <f t="shared" si="135"/>
        <v>0</v>
      </c>
      <c r="J276" s="37"/>
      <c r="K276" s="35"/>
      <c r="L276" s="32"/>
      <c r="M276" s="30">
        <f t="shared" ref="M276" si="191">M278</f>
        <v>0</v>
      </c>
      <c r="N276" s="89" t="e">
        <f t="shared" si="189"/>
        <v>#DIV/0!</v>
      </c>
      <c r="O276" s="80">
        <f t="shared" si="155"/>
        <v>0</v>
      </c>
    </row>
    <row r="277" spans="1:15" ht="16.5" customHeight="1" x14ac:dyDescent="0.2">
      <c r="A277" s="106"/>
      <c r="B277" s="106"/>
      <c r="C277" s="106"/>
      <c r="D277" s="98" t="s">
        <v>48</v>
      </c>
      <c r="E277" s="36"/>
      <c r="F277" s="31"/>
      <c r="G277" s="31"/>
      <c r="H277" s="31"/>
      <c r="I277" s="37">
        <f t="shared" si="135"/>
        <v>0</v>
      </c>
      <c r="J277" s="37"/>
      <c r="K277" s="38"/>
      <c r="L277" s="32"/>
      <c r="M277" s="36"/>
      <c r="N277" s="88" t="e">
        <f t="shared" si="189"/>
        <v>#DIV/0!</v>
      </c>
      <c r="O277" s="81">
        <f t="shared" si="155"/>
        <v>0</v>
      </c>
    </row>
    <row r="278" spans="1:15" ht="17.25" customHeight="1" x14ac:dyDescent="0.2">
      <c r="A278" s="106"/>
      <c r="B278" s="106" t="s">
        <v>290</v>
      </c>
      <c r="C278" s="106"/>
      <c r="D278" s="98" t="s">
        <v>291</v>
      </c>
      <c r="E278" s="36">
        <v>13045.455</v>
      </c>
      <c r="F278" s="36">
        <v>13045.455</v>
      </c>
      <c r="G278" s="31"/>
      <c r="H278" s="31"/>
      <c r="I278" s="37">
        <f t="shared" si="135"/>
        <v>0</v>
      </c>
      <c r="J278" s="37"/>
      <c r="K278" s="38"/>
      <c r="L278" s="32"/>
      <c r="M278" s="31"/>
      <c r="N278" s="64" t="e">
        <f t="shared" si="189"/>
        <v>#DIV/0!</v>
      </c>
      <c r="O278" s="81">
        <f t="shared" si="155"/>
        <v>0</v>
      </c>
    </row>
    <row r="279" spans="1:15" ht="19.5" hidden="1" customHeight="1" x14ac:dyDescent="0.2">
      <c r="A279" s="106"/>
      <c r="B279" s="12" t="s">
        <v>292</v>
      </c>
      <c r="C279" s="22"/>
      <c r="D279" s="33" t="s">
        <v>102</v>
      </c>
      <c r="E279" s="36"/>
      <c r="F279" s="30">
        <f>F285+F281+F288</f>
        <v>0</v>
      </c>
      <c r="G279" s="30">
        <f t="shared" ref="G279:H279" si="192">G285+G281+G288</f>
        <v>0</v>
      </c>
      <c r="H279" s="30">
        <f t="shared" si="192"/>
        <v>0</v>
      </c>
      <c r="I279" s="34">
        <f t="shared" si="135"/>
        <v>0</v>
      </c>
      <c r="J279" s="37"/>
      <c r="K279" s="38"/>
      <c r="L279" s="32"/>
      <c r="M279" s="31">
        <f>M285+M281+M288</f>
        <v>0</v>
      </c>
      <c r="N279" s="64" t="e">
        <f t="shared" ref="N279:N287" si="193">H279/M279*100</f>
        <v>#DIV/0!</v>
      </c>
      <c r="O279" s="80">
        <f t="shared" ref="O279:O287" si="194">H279-M279</f>
        <v>0</v>
      </c>
    </row>
    <row r="280" spans="1:15" ht="17.25" hidden="1" customHeight="1" x14ac:dyDescent="0.2">
      <c r="A280" s="106"/>
      <c r="B280" s="12"/>
      <c r="C280" s="22"/>
      <c r="D280" s="98" t="s">
        <v>48</v>
      </c>
      <c r="E280" s="36"/>
      <c r="F280" s="36"/>
      <c r="G280" s="31"/>
      <c r="H280" s="31"/>
      <c r="I280" s="37">
        <f t="shared" si="135"/>
        <v>0</v>
      </c>
      <c r="J280" s="37"/>
      <c r="K280" s="38"/>
      <c r="L280" s="32"/>
      <c r="M280" s="31"/>
      <c r="N280" s="64" t="e">
        <f t="shared" si="193"/>
        <v>#DIV/0!</v>
      </c>
      <c r="O280" s="81">
        <f t="shared" si="194"/>
        <v>0</v>
      </c>
    </row>
    <row r="281" spans="1:15" ht="27" hidden="1" customHeight="1" x14ac:dyDescent="0.2">
      <c r="A281" s="106"/>
      <c r="B281" s="106" t="s">
        <v>415</v>
      </c>
      <c r="C281" s="22"/>
      <c r="D281" s="98" t="s">
        <v>417</v>
      </c>
      <c r="E281" s="36"/>
      <c r="F281" s="36">
        <f>F284+F283</f>
        <v>0</v>
      </c>
      <c r="G281" s="36">
        <f t="shared" ref="G281:H281" si="195">G284+G283</f>
        <v>0</v>
      </c>
      <c r="H281" s="36">
        <f t="shared" si="195"/>
        <v>0</v>
      </c>
      <c r="I281" s="37">
        <f t="shared" ref="I281:O281" si="196">I284</f>
        <v>0</v>
      </c>
      <c r="J281" s="36">
        <f t="shared" si="196"/>
        <v>0</v>
      </c>
      <c r="K281" s="36">
        <f t="shared" si="196"/>
        <v>0</v>
      </c>
      <c r="L281" s="36">
        <f t="shared" si="196"/>
        <v>0</v>
      </c>
      <c r="M281" s="36">
        <f>M284</f>
        <v>0</v>
      </c>
      <c r="N281" s="64" t="e">
        <f t="shared" ref="N281:N284" si="197">H281/M281*100</f>
        <v>#DIV/0!</v>
      </c>
      <c r="O281" s="36">
        <f t="shared" si="196"/>
        <v>0</v>
      </c>
    </row>
    <row r="282" spans="1:15" ht="17.25" hidden="1" customHeight="1" x14ac:dyDescent="0.2">
      <c r="A282" s="106"/>
      <c r="B282" s="106"/>
      <c r="C282" s="22"/>
      <c r="D282" s="99" t="s">
        <v>47</v>
      </c>
      <c r="E282" s="36"/>
      <c r="F282" s="36"/>
      <c r="G282" s="31"/>
      <c r="H282" s="31"/>
      <c r="I282" s="37"/>
      <c r="J282" s="36">
        <f t="shared" ref="J282:L282" si="198">J285</f>
        <v>0</v>
      </c>
      <c r="K282" s="36">
        <f t="shared" si="198"/>
        <v>0</v>
      </c>
      <c r="L282" s="36">
        <f t="shared" si="198"/>
        <v>0</v>
      </c>
      <c r="M282" s="31"/>
      <c r="N282" s="64" t="e">
        <f t="shared" ref="N282:N283" si="199">H282/M282*100</f>
        <v>#DIV/0!</v>
      </c>
      <c r="O282" s="36"/>
    </row>
    <row r="283" spans="1:15" ht="25.5" hidden="1" customHeight="1" x14ac:dyDescent="0.2">
      <c r="A283" s="106"/>
      <c r="B283" s="22" t="s">
        <v>423</v>
      </c>
      <c r="C283" s="22"/>
      <c r="D283" s="40" t="s">
        <v>424</v>
      </c>
      <c r="E283" s="36"/>
      <c r="F283" s="36"/>
      <c r="G283" s="31"/>
      <c r="H283" s="31"/>
      <c r="I283" s="37">
        <f t="shared" ref="I283" si="200">IF(F283&gt;0,H283/F283*100,0)</f>
        <v>0</v>
      </c>
      <c r="J283" s="37"/>
      <c r="K283" s="38"/>
      <c r="L283" s="32"/>
      <c r="M283" s="31"/>
      <c r="N283" s="64" t="e">
        <f t="shared" si="199"/>
        <v>#DIV/0!</v>
      </c>
      <c r="O283" s="81">
        <f t="shared" ref="O283" si="201">H283-M283</f>
        <v>0</v>
      </c>
    </row>
    <row r="284" spans="1:15" ht="27.75" hidden="1" customHeight="1" x14ac:dyDescent="0.2">
      <c r="A284" s="106"/>
      <c r="B284" s="22" t="s">
        <v>416</v>
      </c>
      <c r="C284" s="22"/>
      <c r="D284" s="103" t="s">
        <v>418</v>
      </c>
      <c r="E284" s="36"/>
      <c r="F284" s="36"/>
      <c r="G284" s="31"/>
      <c r="H284" s="31"/>
      <c r="I284" s="37">
        <f t="shared" si="135"/>
        <v>0</v>
      </c>
      <c r="J284" s="37"/>
      <c r="K284" s="38"/>
      <c r="L284" s="32"/>
      <c r="M284" s="31"/>
      <c r="N284" s="64" t="e">
        <f t="shared" si="197"/>
        <v>#DIV/0!</v>
      </c>
      <c r="O284" s="81">
        <f t="shared" ref="O284" si="202">H284-M284</f>
        <v>0</v>
      </c>
    </row>
    <row r="285" spans="1:15" ht="28.5" hidden="1" customHeight="1" x14ac:dyDescent="0.2">
      <c r="A285" s="106"/>
      <c r="B285" s="106" t="s">
        <v>408</v>
      </c>
      <c r="C285" s="22"/>
      <c r="D285" s="98" t="s">
        <v>409</v>
      </c>
      <c r="E285" s="36"/>
      <c r="F285" s="36">
        <f>F287</f>
        <v>0</v>
      </c>
      <c r="G285" s="31"/>
      <c r="H285" s="31">
        <f>H287</f>
        <v>0</v>
      </c>
      <c r="I285" s="37">
        <f t="shared" si="135"/>
        <v>0</v>
      </c>
      <c r="J285" s="37"/>
      <c r="K285" s="38"/>
      <c r="L285" s="32"/>
      <c r="M285" s="31">
        <f>M287</f>
        <v>0</v>
      </c>
      <c r="N285" s="64" t="e">
        <f t="shared" si="193"/>
        <v>#DIV/0!</v>
      </c>
      <c r="O285" s="81">
        <f t="shared" si="194"/>
        <v>0</v>
      </c>
    </row>
    <row r="286" spans="1:15" ht="18" hidden="1" customHeight="1" x14ac:dyDescent="0.2">
      <c r="A286" s="106"/>
      <c r="B286" s="106"/>
      <c r="C286" s="22"/>
      <c r="D286" s="99" t="s">
        <v>47</v>
      </c>
      <c r="E286" s="36"/>
      <c r="F286" s="36"/>
      <c r="G286" s="31"/>
      <c r="H286" s="31"/>
      <c r="I286" s="37">
        <f t="shared" si="135"/>
        <v>0</v>
      </c>
      <c r="J286" s="37"/>
      <c r="K286" s="38"/>
      <c r="L286" s="32"/>
      <c r="M286" s="31"/>
      <c r="N286" s="64" t="e">
        <f t="shared" si="193"/>
        <v>#DIV/0!</v>
      </c>
      <c r="O286" s="81">
        <f t="shared" si="194"/>
        <v>0</v>
      </c>
    </row>
    <row r="287" spans="1:15" ht="29.25" hidden="1" customHeight="1" x14ac:dyDescent="0.2">
      <c r="A287" s="106"/>
      <c r="B287" s="22" t="s">
        <v>406</v>
      </c>
      <c r="C287" s="22"/>
      <c r="D287" s="100" t="s">
        <v>407</v>
      </c>
      <c r="E287" s="36"/>
      <c r="F287" s="36"/>
      <c r="G287" s="31"/>
      <c r="H287" s="31"/>
      <c r="I287" s="37">
        <f t="shared" si="135"/>
        <v>0</v>
      </c>
      <c r="J287" s="37"/>
      <c r="K287" s="38"/>
      <c r="L287" s="32"/>
      <c r="M287" s="31"/>
      <c r="N287" s="64" t="e">
        <f t="shared" si="193"/>
        <v>#DIV/0!</v>
      </c>
      <c r="O287" s="81">
        <f t="shared" si="194"/>
        <v>0</v>
      </c>
    </row>
    <row r="288" spans="1:15" ht="30" hidden="1" customHeight="1" x14ac:dyDescent="0.2">
      <c r="A288" s="106"/>
      <c r="B288" s="106" t="s">
        <v>419</v>
      </c>
      <c r="C288" s="22"/>
      <c r="D288" s="98" t="s">
        <v>421</v>
      </c>
      <c r="E288" s="36"/>
      <c r="F288" s="36">
        <f>F290</f>
        <v>0</v>
      </c>
      <c r="G288" s="36">
        <f t="shared" ref="G288:H288" si="203">G290</f>
        <v>0</v>
      </c>
      <c r="H288" s="36">
        <f t="shared" si="203"/>
        <v>0</v>
      </c>
      <c r="I288" s="37">
        <f t="shared" si="135"/>
        <v>0</v>
      </c>
      <c r="J288" s="37"/>
      <c r="K288" s="38"/>
      <c r="L288" s="32"/>
      <c r="M288" s="31">
        <f>M290</f>
        <v>0</v>
      </c>
      <c r="N288" s="64" t="e">
        <f t="shared" ref="N288:N290" si="204">H288/M288*100</f>
        <v>#DIV/0!</v>
      </c>
      <c r="O288" s="81">
        <f t="shared" ref="O288:O290" si="205">H288-M288</f>
        <v>0</v>
      </c>
    </row>
    <row r="289" spans="1:16" ht="20.25" hidden="1" customHeight="1" x14ac:dyDescent="0.2">
      <c r="A289" s="106"/>
      <c r="B289" s="106"/>
      <c r="C289" s="22"/>
      <c r="D289" s="99" t="s">
        <v>47</v>
      </c>
      <c r="E289" s="36"/>
      <c r="F289" s="36"/>
      <c r="G289" s="31"/>
      <c r="H289" s="31"/>
      <c r="I289" s="37">
        <f t="shared" si="135"/>
        <v>0</v>
      </c>
      <c r="J289" s="37"/>
      <c r="K289" s="38"/>
      <c r="L289" s="32"/>
      <c r="M289" s="31"/>
      <c r="N289" s="64" t="e">
        <f t="shared" si="204"/>
        <v>#DIV/0!</v>
      </c>
      <c r="O289" s="81">
        <f t="shared" si="205"/>
        <v>0</v>
      </c>
    </row>
    <row r="290" spans="1:16" ht="30.75" hidden="1" customHeight="1" x14ac:dyDescent="0.2">
      <c r="A290" s="106"/>
      <c r="B290" s="22" t="s">
        <v>420</v>
      </c>
      <c r="C290" s="22"/>
      <c r="D290" s="100" t="s">
        <v>422</v>
      </c>
      <c r="E290" s="36"/>
      <c r="F290" s="36"/>
      <c r="G290" s="31"/>
      <c r="H290" s="31"/>
      <c r="I290" s="37">
        <f t="shared" si="135"/>
        <v>0</v>
      </c>
      <c r="J290" s="37"/>
      <c r="K290" s="38"/>
      <c r="L290" s="32"/>
      <c r="M290" s="31"/>
      <c r="N290" s="64" t="e">
        <f t="shared" si="204"/>
        <v>#DIV/0!</v>
      </c>
      <c r="O290" s="81">
        <f t="shared" si="205"/>
        <v>0</v>
      </c>
    </row>
    <row r="291" spans="1:16" s="8" customFormat="1" ht="30.75" hidden="1" customHeight="1" x14ac:dyDescent="0.2">
      <c r="A291" s="12"/>
      <c r="B291" s="12" t="s">
        <v>294</v>
      </c>
      <c r="C291" s="12"/>
      <c r="D291" s="33" t="s">
        <v>295</v>
      </c>
      <c r="E291" s="30">
        <f>E293</f>
        <v>0</v>
      </c>
      <c r="F291" s="30">
        <f t="shared" ref="F291:H291" si="206">F293</f>
        <v>0</v>
      </c>
      <c r="G291" s="30">
        <f t="shared" si="206"/>
        <v>0</v>
      </c>
      <c r="H291" s="30">
        <f t="shared" si="206"/>
        <v>0</v>
      </c>
      <c r="I291" s="34">
        <f t="shared" si="135"/>
        <v>0</v>
      </c>
      <c r="J291" s="34"/>
      <c r="K291" s="35"/>
      <c r="L291" s="32"/>
      <c r="M291" s="30">
        <f t="shared" ref="M291" si="207">M293</f>
        <v>0</v>
      </c>
      <c r="N291" s="102" t="s">
        <v>425</v>
      </c>
      <c r="O291" s="80">
        <f t="shared" si="155"/>
        <v>0</v>
      </c>
      <c r="P291" s="93"/>
    </row>
    <row r="292" spans="1:16" ht="19.5" hidden="1" customHeight="1" x14ac:dyDescent="0.2">
      <c r="A292" s="106"/>
      <c r="B292" s="106"/>
      <c r="C292" s="106"/>
      <c r="D292" s="98" t="s">
        <v>48</v>
      </c>
      <c r="E292" s="36"/>
      <c r="F292" s="31"/>
      <c r="G292" s="31"/>
      <c r="H292" s="31"/>
      <c r="I292" s="37">
        <f t="shared" si="135"/>
        <v>0</v>
      </c>
      <c r="J292" s="37"/>
      <c r="K292" s="38"/>
      <c r="L292" s="32"/>
      <c r="M292" s="36"/>
      <c r="N292" s="91"/>
      <c r="O292" s="81">
        <f t="shared" ref="O292:O307" si="208">H292-M292</f>
        <v>0</v>
      </c>
    </row>
    <row r="293" spans="1:16" ht="21" hidden="1" customHeight="1" x14ac:dyDescent="0.2">
      <c r="A293" s="106"/>
      <c r="B293" s="106" t="s">
        <v>296</v>
      </c>
      <c r="C293" s="106"/>
      <c r="D293" s="98" t="s">
        <v>337</v>
      </c>
      <c r="E293" s="36"/>
      <c r="F293" s="36"/>
      <c r="G293" s="31"/>
      <c r="H293" s="31"/>
      <c r="I293" s="37">
        <f t="shared" si="135"/>
        <v>0</v>
      </c>
      <c r="J293" s="37"/>
      <c r="K293" s="38"/>
      <c r="L293" s="32"/>
      <c r="M293" s="36"/>
      <c r="N293" s="102" t="s">
        <v>425</v>
      </c>
      <c r="O293" s="81">
        <f t="shared" si="208"/>
        <v>0</v>
      </c>
    </row>
    <row r="294" spans="1:16" ht="30" hidden="1" customHeight="1" x14ac:dyDescent="0.2">
      <c r="A294" s="106"/>
      <c r="B294" s="12" t="s">
        <v>343</v>
      </c>
      <c r="C294" s="12"/>
      <c r="D294" s="33" t="s">
        <v>344</v>
      </c>
      <c r="E294" s="36"/>
      <c r="F294" s="30"/>
      <c r="G294" s="31"/>
      <c r="H294" s="32"/>
      <c r="I294" s="34">
        <f t="shared" si="135"/>
        <v>0</v>
      </c>
      <c r="J294" s="37"/>
      <c r="K294" s="38"/>
      <c r="L294" s="32"/>
      <c r="M294" s="32"/>
      <c r="N294" s="76" t="e">
        <f t="shared" si="189"/>
        <v>#DIV/0!</v>
      </c>
      <c r="O294" s="80">
        <f t="shared" si="208"/>
        <v>0</v>
      </c>
    </row>
    <row r="295" spans="1:16" ht="4.5" customHeight="1" x14ac:dyDescent="0.2">
      <c r="A295" s="106"/>
      <c r="B295" s="106"/>
      <c r="C295" s="106"/>
      <c r="D295" s="7"/>
      <c r="E295" s="36"/>
      <c r="F295" s="36"/>
      <c r="G295" s="31"/>
      <c r="H295" s="31"/>
      <c r="I295" s="37">
        <f t="shared" si="135"/>
        <v>0</v>
      </c>
      <c r="J295" s="37"/>
      <c r="K295" s="38">
        <f t="shared" si="174"/>
        <v>0</v>
      </c>
      <c r="L295" s="32"/>
      <c r="M295" s="36"/>
      <c r="N295" s="38"/>
      <c r="O295" s="80">
        <f t="shared" si="208"/>
        <v>0</v>
      </c>
    </row>
    <row r="296" spans="1:16" ht="51" hidden="1" customHeight="1" x14ac:dyDescent="0.2">
      <c r="A296" s="106" t="s">
        <v>103</v>
      </c>
      <c r="B296" s="106"/>
      <c r="C296" s="106"/>
      <c r="D296" s="7" t="s">
        <v>111</v>
      </c>
      <c r="E296" s="36"/>
      <c r="F296" s="43"/>
      <c r="G296" s="31"/>
      <c r="H296" s="31"/>
      <c r="I296" s="37"/>
      <c r="J296" s="37"/>
      <c r="K296" s="38">
        <f t="shared" si="174"/>
        <v>0</v>
      </c>
      <c r="L296" s="32"/>
      <c r="M296" s="36"/>
      <c r="N296" s="38" t="e">
        <f t="shared" si="189"/>
        <v>#DIV/0!</v>
      </c>
      <c r="O296" s="80">
        <f t="shared" si="208"/>
        <v>0</v>
      </c>
    </row>
    <row r="297" spans="1:16" ht="20.25" customHeight="1" x14ac:dyDescent="0.2">
      <c r="A297" s="106"/>
      <c r="B297" s="106"/>
      <c r="C297" s="106"/>
      <c r="D297" s="54" t="s">
        <v>85</v>
      </c>
      <c r="E297" s="30">
        <f>E162+E163+E164+E165+E166+E197+E198+E199+E211+E212+E231+E244+E247+E261+E265+E276+E291+E294+E260</f>
        <v>1720376.8669999999</v>
      </c>
      <c r="F297" s="30">
        <f>F162+F163+F164+F165+F166+F197+F198+F199+F211+F212+F231+F244+F247+F261+F265+F276+F291+F294+F279+F260</f>
        <v>1719737.9449999998</v>
      </c>
      <c r="G297" s="30">
        <f>G162+G163+G164+G165+G166+G197+G198+G199+G211+G212+G231+G244+G247+G261+G265+G276+G291+G294</f>
        <v>0</v>
      </c>
      <c r="H297" s="30">
        <f>H162+H163+H164+H165+H166+H197+H198+H199+H211+H212+H231+H244+H247+H260+H261+H265+H276+H279+H291+H294</f>
        <v>88149.510999999999</v>
      </c>
      <c r="I297" s="34">
        <f t="shared" ref="I297:I299" si="209">IF(F297&gt;0,H297/F297*100,0)</f>
        <v>5.1257525169045453</v>
      </c>
      <c r="J297" s="34"/>
      <c r="K297" s="35">
        <f t="shared" si="174"/>
        <v>0</v>
      </c>
      <c r="L297" s="32"/>
      <c r="M297" s="30">
        <f>M162+M163+M164+M165+M166+M197+M198+M199+M211+M212+M231+M244+M247+M261+M265+M276+M291+M294+M279</f>
        <v>12826.966999999999</v>
      </c>
      <c r="N297" s="95" t="s">
        <v>434</v>
      </c>
      <c r="O297" s="80">
        <f t="shared" si="208"/>
        <v>75322.543999999994</v>
      </c>
    </row>
    <row r="298" spans="1:16" ht="32.25" customHeight="1" x14ac:dyDescent="0.2">
      <c r="A298" s="106"/>
      <c r="B298" s="106"/>
      <c r="C298" s="106"/>
      <c r="D298" s="54" t="s">
        <v>117</v>
      </c>
      <c r="E298" s="30">
        <f>E297-E162</f>
        <v>1646099.9629999998</v>
      </c>
      <c r="F298" s="30">
        <f>F297-F162</f>
        <v>1645461.0409999997</v>
      </c>
      <c r="G298" s="30">
        <f>G297-G162</f>
        <v>0</v>
      </c>
      <c r="H298" s="30">
        <f>H297-H162</f>
        <v>76222.957999999999</v>
      </c>
      <c r="I298" s="34">
        <f t="shared" si="209"/>
        <v>4.6323161777003756</v>
      </c>
      <c r="J298" s="34"/>
      <c r="K298" s="35"/>
      <c r="L298" s="32"/>
      <c r="M298" s="30">
        <f>M297-M162</f>
        <v>6751.1749999999984</v>
      </c>
      <c r="N298" s="95" t="s">
        <v>433</v>
      </c>
      <c r="O298" s="80">
        <f t="shared" si="208"/>
        <v>69471.782999999996</v>
      </c>
    </row>
    <row r="299" spans="1:16" ht="3.75" customHeight="1" x14ac:dyDescent="0.2">
      <c r="A299" s="106"/>
      <c r="B299" s="106"/>
      <c r="C299" s="106"/>
      <c r="D299" s="55"/>
      <c r="E299" s="36"/>
      <c r="F299" s="36"/>
      <c r="G299" s="30"/>
      <c r="H299" s="30"/>
      <c r="I299" s="37">
        <f t="shared" si="209"/>
        <v>0</v>
      </c>
      <c r="J299" s="34"/>
      <c r="K299" s="35">
        <f t="shared" si="174"/>
        <v>0</v>
      </c>
      <c r="L299" s="32"/>
      <c r="M299" s="36"/>
      <c r="N299" s="38"/>
      <c r="O299" s="80">
        <f t="shared" si="208"/>
        <v>0</v>
      </c>
    </row>
    <row r="300" spans="1:16" ht="21.75" customHeight="1" x14ac:dyDescent="0.2">
      <c r="A300" s="106"/>
      <c r="B300" s="106"/>
      <c r="C300" s="106"/>
      <c r="D300" s="54" t="s">
        <v>11</v>
      </c>
      <c r="E300" s="30">
        <f>E302+E303+E301+E304</f>
        <v>0</v>
      </c>
      <c r="F300" s="30">
        <f>F302+F303+F301+F304</f>
        <v>0</v>
      </c>
      <c r="G300" s="30">
        <f>G302+G303+G301+G304</f>
        <v>0</v>
      </c>
      <c r="H300" s="30">
        <f>H302+H303+H301+H304</f>
        <v>-1.8029999999999999</v>
      </c>
      <c r="I300" s="34"/>
      <c r="J300" s="34"/>
      <c r="K300" s="35">
        <f t="shared" si="174"/>
        <v>0</v>
      </c>
      <c r="L300" s="32"/>
      <c r="M300" s="30">
        <f>M302+M303+M301+M304</f>
        <v>-2.9020000000000001</v>
      </c>
      <c r="N300" s="86">
        <f t="shared" si="189"/>
        <v>62.129565816678145</v>
      </c>
      <c r="O300" s="80">
        <f t="shared" si="208"/>
        <v>1.0990000000000002</v>
      </c>
    </row>
    <row r="301" spans="1:16" ht="15" hidden="1" x14ac:dyDescent="0.2">
      <c r="A301" s="106" t="s">
        <v>112</v>
      </c>
      <c r="B301" s="106"/>
      <c r="C301" s="106"/>
      <c r="D301" s="51" t="s">
        <v>113</v>
      </c>
      <c r="E301" s="36"/>
      <c r="F301" s="36"/>
      <c r="G301" s="30"/>
      <c r="H301" s="30"/>
      <c r="I301" s="34"/>
      <c r="J301" s="34"/>
      <c r="K301" s="35">
        <f t="shared" si="174"/>
        <v>0</v>
      </c>
      <c r="L301" s="32"/>
      <c r="M301" s="36"/>
      <c r="N301" s="38" t="e">
        <f t="shared" si="189"/>
        <v>#DIV/0!</v>
      </c>
      <c r="O301" s="81">
        <f t="shared" si="208"/>
        <v>0</v>
      </c>
    </row>
    <row r="302" spans="1:16" ht="32.25" customHeight="1" x14ac:dyDescent="0.2">
      <c r="A302" s="106" t="s">
        <v>97</v>
      </c>
      <c r="B302" s="106" t="s">
        <v>339</v>
      </c>
      <c r="C302" s="106"/>
      <c r="D302" s="98" t="s">
        <v>387</v>
      </c>
      <c r="E302" s="36">
        <v>22.98</v>
      </c>
      <c r="F302" s="36">
        <v>22.98</v>
      </c>
      <c r="G302" s="36"/>
      <c r="H302" s="36"/>
      <c r="I302" s="37">
        <f>H302/F302*100</f>
        <v>0</v>
      </c>
      <c r="J302" s="34"/>
      <c r="K302" s="35">
        <f t="shared" si="174"/>
        <v>0</v>
      </c>
      <c r="L302" s="32">
        <f t="shared" ref="L302:L305" si="210">H302-G302</f>
        <v>0</v>
      </c>
      <c r="M302" s="36"/>
      <c r="N302" s="64" t="e">
        <f t="shared" si="189"/>
        <v>#DIV/0!</v>
      </c>
      <c r="O302" s="81">
        <f t="shared" si="208"/>
        <v>0</v>
      </c>
    </row>
    <row r="303" spans="1:16" ht="30.75" customHeight="1" x14ac:dyDescent="0.2">
      <c r="A303" s="106" t="s">
        <v>9</v>
      </c>
      <c r="B303" s="106" t="s">
        <v>340</v>
      </c>
      <c r="C303" s="106"/>
      <c r="D303" s="98" t="s">
        <v>388</v>
      </c>
      <c r="E303" s="36">
        <v>-22.98</v>
      </c>
      <c r="F303" s="36">
        <v>-22.98</v>
      </c>
      <c r="G303" s="36"/>
      <c r="H303" s="36">
        <v>-1.8029999999999999</v>
      </c>
      <c r="I303" s="37">
        <f>H303/F303*100</f>
        <v>7.8459530026109654</v>
      </c>
      <c r="J303" s="34"/>
      <c r="K303" s="35">
        <f t="shared" si="174"/>
        <v>0</v>
      </c>
      <c r="L303" s="32"/>
      <c r="M303" s="36">
        <v>-2.9020000000000001</v>
      </c>
      <c r="N303" s="87">
        <f t="shared" si="189"/>
        <v>62.129565816678145</v>
      </c>
      <c r="O303" s="81">
        <f t="shared" si="208"/>
        <v>1.0990000000000002</v>
      </c>
    </row>
    <row r="304" spans="1:16" ht="30" hidden="1" customHeight="1" x14ac:dyDescent="0.2">
      <c r="A304" s="106"/>
      <c r="B304" s="106" t="s">
        <v>338</v>
      </c>
      <c r="C304" s="106"/>
      <c r="D304" s="98" t="s">
        <v>389</v>
      </c>
      <c r="E304" s="36"/>
      <c r="F304" s="36"/>
      <c r="G304" s="30"/>
      <c r="H304" s="30"/>
      <c r="I304" s="34" t="e">
        <f t="shared" ref="I304" si="211">H304/F304*100</f>
        <v>#DIV/0!</v>
      </c>
      <c r="J304" s="34"/>
      <c r="K304" s="35"/>
      <c r="L304" s="32"/>
      <c r="M304" s="36"/>
      <c r="N304" s="64" t="e">
        <f t="shared" si="189"/>
        <v>#DIV/0!</v>
      </c>
      <c r="O304" s="81">
        <f t="shared" si="208"/>
        <v>0</v>
      </c>
    </row>
    <row r="305" spans="1:16" ht="3.75" customHeight="1" x14ac:dyDescent="0.2">
      <c r="A305" s="106"/>
      <c r="B305" s="106"/>
      <c r="C305" s="106"/>
      <c r="D305" s="7"/>
      <c r="E305" s="36"/>
      <c r="F305" s="36"/>
      <c r="G305" s="30"/>
      <c r="H305" s="36"/>
      <c r="I305" s="37">
        <f>IF(F305&gt;0,H305/F305*100,0)</f>
        <v>0</v>
      </c>
      <c r="J305" s="34"/>
      <c r="K305" s="35">
        <f t="shared" si="174"/>
        <v>0</v>
      </c>
      <c r="L305" s="32">
        <f t="shared" si="210"/>
        <v>0</v>
      </c>
      <c r="M305" s="36"/>
      <c r="N305" s="38"/>
      <c r="O305" s="81">
        <f t="shared" si="208"/>
        <v>0</v>
      </c>
    </row>
    <row r="306" spans="1:16" s="13" customFormat="1" ht="21" customHeight="1" x14ac:dyDescent="0.2">
      <c r="A306" s="28"/>
      <c r="B306" s="106"/>
      <c r="C306" s="29"/>
      <c r="D306" s="56" t="s">
        <v>15</v>
      </c>
      <c r="E306" s="30">
        <f>E156+E297</f>
        <v>5656969.4979999997</v>
      </c>
      <c r="F306" s="32">
        <f>F156+F297</f>
        <v>6420591.9979999997</v>
      </c>
      <c r="G306" s="57"/>
      <c r="H306" s="32">
        <f>H156+H297</f>
        <v>354251.47799999994</v>
      </c>
      <c r="I306" s="34">
        <f>IF(F306&gt;0,H306/F306*100,0)</f>
        <v>5.5174270240243972</v>
      </c>
      <c r="J306" s="58"/>
      <c r="K306" s="59">
        <f t="shared" si="174"/>
        <v>0</v>
      </c>
      <c r="L306" s="32"/>
      <c r="M306" s="30">
        <f>M156+M297</f>
        <v>323743.97200000001</v>
      </c>
      <c r="N306" s="35">
        <f t="shared" si="189"/>
        <v>109.42334333255165</v>
      </c>
      <c r="O306" s="80">
        <f t="shared" si="208"/>
        <v>30507.505999999936</v>
      </c>
      <c r="P306" s="94"/>
    </row>
    <row r="307" spans="1:16" ht="33" customHeight="1" x14ac:dyDescent="0.2">
      <c r="B307" s="27"/>
      <c r="C307" s="27"/>
      <c r="D307" s="56" t="s">
        <v>118</v>
      </c>
      <c r="E307" s="30">
        <f>E298+E156</f>
        <v>5582692.5939999996</v>
      </c>
      <c r="F307" s="32">
        <f>F298+F156</f>
        <v>6346315.0940000005</v>
      </c>
      <c r="G307" s="30"/>
      <c r="H307" s="30">
        <f>H298+H156</f>
        <v>342324.92499999993</v>
      </c>
      <c r="I307" s="34">
        <f>IF(F307&gt;0,H307/F307*100,0)</f>
        <v>5.3940738827109982</v>
      </c>
      <c r="J307" s="60"/>
      <c r="K307" s="60"/>
      <c r="L307" s="32"/>
      <c r="M307" s="30">
        <f>M298+M156</f>
        <v>317668.18</v>
      </c>
      <c r="N307" s="35">
        <f t="shared" si="189"/>
        <v>107.76179250940399</v>
      </c>
      <c r="O307" s="80">
        <f t="shared" si="208"/>
        <v>24656.744999999937</v>
      </c>
    </row>
    <row r="308" spans="1:16" ht="77.25" customHeight="1" x14ac:dyDescent="0.25">
      <c r="B308" s="68"/>
      <c r="C308" s="68"/>
      <c r="D308" s="113" t="s">
        <v>402</v>
      </c>
      <c r="E308" s="113"/>
      <c r="F308" s="113"/>
      <c r="G308" s="113"/>
      <c r="H308" s="113"/>
      <c r="I308" s="113"/>
      <c r="J308" s="113"/>
      <c r="K308" s="113"/>
      <c r="L308" s="113"/>
      <c r="M308" s="113"/>
      <c r="N308" s="113"/>
      <c r="O308" s="113"/>
    </row>
    <row r="309" spans="1:16" ht="47.25" customHeight="1" x14ac:dyDescent="0.2">
      <c r="B309" s="68"/>
      <c r="C309" s="68"/>
      <c r="D309" s="75" t="s">
        <v>414</v>
      </c>
      <c r="E309" s="69"/>
      <c r="F309" s="70"/>
      <c r="G309" s="69"/>
      <c r="H309" s="69"/>
      <c r="I309" s="71"/>
      <c r="J309" s="72"/>
      <c r="K309" s="72"/>
      <c r="L309" s="73"/>
      <c r="M309" s="69"/>
      <c r="N309" s="74"/>
      <c r="O309" s="69"/>
    </row>
    <row r="310" spans="1:16" ht="63" customHeight="1" x14ac:dyDescent="0.2">
      <c r="A310" s="110" t="s">
        <v>370</v>
      </c>
      <c r="B310" s="110"/>
      <c r="C310" s="110"/>
      <c r="D310" s="110"/>
      <c r="E310" s="110"/>
      <c r="F310" s="110"/>
      <c r="G310" s="110"/>
      <c r="H310" s="110"/>
      <c r="I310" s="110"/>
      <c r="J310" s="110"/>
      <c r="K310" s="110"/>
      <c r="L310" s="110"/>
    </row>
    <row r="311" spans="1:16" x14ac:dyDescent="0.2">
      <c r="D311" s="14"/>
      <c r="E311" s="15"/>
      <c r="F311" s="15"/>
      <c r="G311" s="16"/>
      <c r="H311" s="16"/>
      <c r="I311" s="17"/>
      <c r="J311" s="17"/>
      <c r="K311" s="17"/>
      <c r="L311" s="16"/>
    </row>
    <row r="312" spans="1:16" x14ac:dyDescent="0.2">
      <c r="D312" s="14"/>
      <c r="E312" s="15"/>
      <c r="F312" s="15"/>
      <c r="G312" s="16"/>
      <c r="H312" s="16"/>
      <c r="I312" s="17"/>
      <c r="J312" s="17"/>
      <c r="K312" s="17"/>
      <c r="L312" s="16"/>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7"/>
      <c r="H318" s="16"/>
      <c r="I318" s="17"/>
      <c r="J318" s="17"/>
      <c r="K318" s="17"/>
      <c r="L318" s="16"/>
    </row>
    <row r="319" spans="1:16" x14ac:dyDescent="0.2">
      <c r="D319" s="14"/>
      <c r="E319" s="15"/>
      <c r="F319" s="15"/>
      <c r="G319" s="17"/>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5"/>
      <c r="H323" s="18"/>
      <c r="I323" s="15"/>
      <c r="J323" s="15"/>
      <c r="K323" s="15"/>
      <c r="L323" s="18"/>
    </row>
    <row r="324" spans="4:12" x14ac:dyDescent="0.2">
      <c r="D324" s="14"/>
      <c r="E324" s="15"/>
      <c r="F324" s="15"/>
      <c r="G324" s="15"/>
      <c r="H324" s="18"/>
      <c r="I324" s="15"/>
      <c r="J324" s="15"/>
      <c r="K324" s="15"/>
      <c r="L324" s="18"/>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5"/>
    </row>
    <row r="328" spans="4:12" x14ac:dyDescent="0.2">
      <c r="D328" s="14"/>
      <c r="E328" s="15"/>
      <c r="F328" s="15"/>
      <c r="G328" s="15"/>
      <c r="H328" s="18"/>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sheetData>
  <mergeCells count="14">
    <mergeCell ref="A1:O1"/>
    <mergeCell ref="M3:M4"/>
    <mergeCell ref="N3:N4"/>
    <mergeCell ref="O3:O4"/>
    <mergeCell ref="A310:L310"/>
    <mergeCell ref="A3:A4"/>
    <mergeCell ref="B3:B4"/>
    <mergeCell ref="D3:D4"/>
    <mergeCell ref="E3:E4"/>
    <mergeCell ref="F3:G3"/>
    <mergeCell ref="H3:H4"/>
    <mergeCell ref="I3:K3"/>
    <mergeCell ref="L3:L4"/>
    <mergeCell ref="D308:O308"/>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2023-02-07T14:51:24Z</cp:lastPrinted>
  <dcterms:created xsi:type="dcterms:W3CDTF">2002-02-11T07:55:21Z</dcterms:created>
  <dcterms:modified xsi:type="dcterms:W3CDTF">2023-02-07T15:04:37Z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